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dcsrv009\CODPLA\LAI\Despesas e Receitas\Despesas\2024\MAI\"/>
    </mc:Choice>
  </mc:AlternateContent>
  <bookViews>
    <workbookView xWindow="0" yWindow="0" windowWidth="20490" windowHeight="7650"/>
  </bookViews>
  <sheets>
    <sheet name="Planilha1" sheetId="1" r:id="rId1"/>
  </sheets>
  <definedNames>
    <definedName name="_xlnm.Print_Area" localSheetId="0">Planilha1!$B$1:$I$111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104" i="1"/>
  <c r="I111" i="1"/>
  <c r="I99" i="1"/>
  <c r="I100" i="1"/>
  <c r="I101" i="1"/>
  <c r="I102" i="1"/>
  <c r="I103" i="1"/>
  <c r="I105" i="1"/>
  <c r="I106" i="1"/>
  <c r="I107" i="1"/>
  <c r="I108" i="1"/>
  <c r="I109" i="1"/>
  <c r="I110" i="1"/>
  <c r="I98" i="1"/>
  <c r="I97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12" i="1"/>
  <c r="I11" i="1"/>
  <c r="I5" i="1"/>
  <c r="I6" i="1"/>
  <c r="I7" i="1"/>
  <c r="I8" i="1"/>
  <c r="I9" i="1"/>
  <c r="I10" i="1"/>
  <c r="I3" i="1"/>
  <c r="D54" i="1" l="1"/>
  <c r="C54" i="1"/>
  <c r="E54" i="1"/>
  <c r="F54" i="1"/>
  <c r="D58" i="1"/>
  <c r="C58" i="1"/>
  <c r="C26" i="1"/>
  <c r="C22" i="1"/>
  <c r="C12" i="1"/>
  <c r="C13" i="1"/>
  <c r="C14" i="1"/>
  <c r="F3" i="1"/>
  <c r="E8" i="1" l="1"/>
  <c r="D8" i="1"/>
  <c r="E3" i="1"/>
  <c r="D4" i="1"/>
  <c r="E4" i="1"/>
  <c r="E99" i="1"/>
  <c r="E100" i="1"/>
  <c r="E98" i="1"/>
  <c r="D100" i="1"/>
  <c r="D99" i="1"/>
  <c r="C99" i="1"/>
  <c r="E83" i="1"/>
  <c r="E81" i="1"/>
  <c r="E78" i="1"/>
  <c r="E67" i="1"/>
  <c r="E63" i="1"/>
  <c r="E58" i="1"/>
  <c r="E44" i="1"/>
  <c r="E12" i="1"/>
  <c r="E11" i="1" l="1"/>
  <c r="E97" i="1" s="1"/>
  <c r="C4" i="1"/>
  <c r="E111" i="1" l="1"/>
  <c r="D3" i="1"/>
  <c r="D98" i="1" l="1"/>
  <c r="D83" i="1"/>
  <c r="D81" i="1"/>
  <c r="D78" i="1"/>
  <c r="D67" i="1"/>
  <c r="D63" i="1"/>
  <c r="D44" i="1"/>
  <c r="D12" i="1"/>
  <c r="C106" i="1"/>
  <c r="C100" i="1"/>
  <c r="C81" i="1"/>
  <c r="C78" i="1"/>
  <c r="C93" i="1"/>
  <c r="C90" i="1"/>
  <c r="C87" i="1"/>
  <c r="C71" i="1"/>
  <c r="C64" i="1"/>
  <c r="C59" i="1"/>
  <c r="C50" i="1"/>
  <c r="C45" i="1"/>
  <c r="C34" i="1"/>
  <c r="C32" i="1"/>
  <c r="C40" i="1"/>
  <c r="C8" i="1"/>
  <c r="C3" i="1"/>
  <c r="C83" i="1" l="1"/>
  <c r="C67" i="1"/>
  <c r="C63" i="1"/>
  <c r="C44" i="1"/>
  <c r="C31" i="1"/>
  <c r="D11" i="1"/>
  <c r="C11" i="1" l="1"/>
  <c r="C98" i="1"/>
  <c r="D97" i="1"/>
  <c r="D111" i="1" l="1"/>
  <c r="C97" i="1" l="1"/>
  <c r="C111" i="1" l="1"/>
</calcChain>
</file>

<file path=xl/sharedStrings.xml><?xml version="1.0" encoding="utf-8"?>
<sst xmlns="http://schemas.openxmlformats.org/spreadsheetml/2006/main" count="118" uniqueCount="118">
  <si>
    <t>DISCRIMINAÇÃO</t>
  </si>
  <si>
    <t>DESPESAS DE CAPITAL</t>
  </si>
  <si>
    <t>2.107.010.000 - IMOBILIZADO</t>
  </si>
  <si>
    <t xml:space="preserve">2.107.010.320 - AQUISIÇÃO E/OU DESENVOLVIMENTO DE SOFTWARES DE PROCESSAMENTO DE DADOS </t>
  </si>
  <si>
    <t>2.107.010.390 - OUTROS SISTEMAS DE TECNOLOGIA DA INFORMAÇÃO</t>
  </si>
  <si>
    <t xml:space="preserve">2.107.019.000 - OUTROS INVESTIMENTOS NO ATIVO IMOBILIZADO </t>
  </si>
  <si>
    <t xml:space="preserve">2.107.020.000 ‐ INTANGÍVEL </t>
  </si>
  <si>
    <t xml:space="preserve">2.107.020.100 - SOFTWARES </t>
  </si>
  <si>
    <t>DESPESAS CORRENTES</t>
  </si>
  <si>
    <t>2.201.000.000 ‐ DESPESAS DE PESSOAL</t>
  </si>
  <si>
    <t xml:space="preserve">2.201.010.000 ‐ REMUNERAÇÃO </t>
  </si>
  <si>
    <t>2.201.010.100 - SALÁRIOS</t>
  </si>
  <si>
    <t xml:space="preserve">2.201.010.110 - SALÁRIO BASE   </t>
  </si>
  <si>
    <t xml:space="preserve">2.201.010.120 - VANTAGENS PESSOAIS </t>
  </si>
  <si>
    <t xml:space="preserve">2.201.010.200 - COMISSÕES E GRATIFICAÇÕES </t>
  </si>
  <si>
    <t xml:space="preserve">2.201.010.300 - ADICIONAIS </t>
  </si>
  <si>
    <t xml:space="preserve">2.201.010.400 - 13º SALÁRIO </t>
  </si>
  <si>
    <t xml:space="preserve">2.201.010.500 - FÉRIAS </t>
  </si>
  <si>
    <t xml:space="preserve">2.201.010.600 - HORAS EXTRAS </t>
  </si>
  <si>
    <t xml:space="preserve">2.201.020.000 ‐ ENCARGOS SOCIAIS </t>
  </si>
  <si>
    <t xml:space="preserve">2.201.020.100 - FUNDO DE GARANTIA POR TEMPO DE SERVIÇO – FGTS </t>
  </si>
  <si>
    <t xml:space="preserve">2.201.020.200 - PREVIDÊNCIA SOCIAL – INSS </t>
  </si>
  <si>
    <t xml:space="preserve">2.201.029.000 - OUTRAS DESPESAS DE ENCARGOS SOCIAIS </t>
  </si>
  <si>
    <t xml:space="preserve">2.201.030.000 ‐ BENEFÍCIOS </t>
  </si>
  <si>
    <t xml:space="preserve">2.201.030.100 - ASSISTÊNCIA MÉDICA E ODONTOLÓGICA </t>
  </si>
  <si>
    <t xml:space="preserve">2.201.030.200 - AUXÍLIOS ALIMENTAÇÃO E REFEIÇÃO </t>
  </si>
  <si>
    <t xml:space="preserve">2.201.030.400 - AUXÍLIOS CRECHE E EDUCAÇÃO </t>
  </si>
  <si>
    <t xml:space="preserve">2.201.030.500 - AUXÍLIO TRANSPORTE </t>
  </si>
  <si>
    <t xml:space="preserve">2.201.031.000 - PREVIDÊNCIA COMPLEMENTAR </t>
  </si>
  <si>
    <t xml:space="preserve">2.201.031.100 - CONTRIBUIÇÃO NORMAL DO PATROCINADOR </t>
  </si>
  <si>
    <t>2.201.031.110 - PLANO DE BENEFÍCIO DEFINIDO</t>
  </si>
  <si>
    <t>2.201.031.200 - CONTRIBUIÇÃO EXTRAORDINÁRIA DO PATROCINADOR</t>
  </si>
  <si>
    <t xml:space="preserve">2.201.031.210 - PLANO DE BENEFÍCIO DEFINIDO </t>
  </si>
  <si>
    <t xml:space="preserve">2.201.039.000 - OUTROS BENEFÍCIOS    </t>
  </si>
  <si>
    <t>2.201.031.300 - PREVIDÊNCIA COMPLEMENTAR COBERTURA DE DÉFICIT</t>
  </si>
  <si>
    <t>2.201.070.000 ‐ TREINAMENTO</t>
  </si>
  <si>
    <t>2.201.070.100 - TECNOLOGIA DA INFORMAÇÃO</t>
  </si>
  <si>
    <t>2.201.079.000 - OUTRAS ÁREAS DE FORMAÇÃO</t>
  </si>
  <si>
    <t xml:space="preserve">2.201.900.000 ‐ OUTRAS DESPESAS DE PESSOAL </t>
  </si>
  <si>
    <t xml:space="preserve">2.202.000.000 ‐ DESPESAS COM DIRIGENTES </t>
  </si>
  <si>
    <t xml:space="preserve">2.202.010.000 - REMUNERAÇÃO FIXA </t>
  </si>
  <si>
    <t xml:space="preserve">2.202.010.100 - HONORÁRIOS </t>
  </si>
  <si>
    <t xml:space="preserve">2.202.010.200 - FÉRIAS E ADICIONAL </t>
  </si>
  <si>
    <t>2.202.010.300 - GRATIFICAÇÃO NATALINA</t>
  </si>
  <si>
    <t xml:space="preserve">2.202.020.000 - BENEFÍCIOS </t>
  </si>
  <si>
    <t xml:space="preserve">2.202.020.100 - REMUNERAÇÃO COMPENSATÓRIA (QUARENTENA) </t>
  </si>
  <si>
    <t xml:space="preserve">2.202.020.200 - PREVIDÊNCIA COMPLEMENTAR  </t>
  </si>
  <si>
    <t>2.202.029.000 - OUTROS BENEFÍCIOS</t>
  </si>
  <si>
    <t xml:space="preserve">2.202.030.000 - ENCARGOS </t>
  </si>
  <si>
    <t>2.202.030.200 - PREVIDÊNCIA SOCIAL – INSS</t>
  </si>
  <si>
    <t>2.202.900.000 - OUTRAS DESPESAS COM DIRIGENTES</t>
  </si>
  <si>
    <t xml:space="preserve">2.203.000.000 ‐ DESPESAS COM CONSELHOS E COMITÊS ESTATUTÁRIOS </t>
  </si>
  <si>
    <t xml:space="preserve">2.203.010.000 - HONORÁRIOS </t>
  </si>
  <si>
    <t>2.203.020.000 - PREVIDÊNCIA SOCIAL – INSS</t>
  </si>
  <si>
    <t xml:space="preserve">2.204.000.000 ‐ MATERIAIS E PRODUTOS </t>
  </si>
  <si>
    <t xml:space="preserve">2.204.030.000 - MATERIAIS DE CONSUMO </t>
  </si>
  <si>
    <t xml:space="preserve">2.204.039.000 - DEMAIS </t>
  </si>
  <si>
    <t xml:space="preserve">2.204.900.000 - OUTROS MATERIAIS E PRODUTOS </t>
  </si>
  <si>
    <t xml:space="preserve">2.205.000.000 ‐ SERVIÇOS DE TERCEIROS </t>
  </si>
  <si>
    <t xml:space="preserve">2.205.020.000 - CONSULTORIA </t>
  </si>
  <si>
    <t xml:space="preserve">2.205.030.000 - AUDITORIA </t>
  </si>
  <si>
    <t>2.205.040.000 - VIGILÂNCIA E SEGURANÇA</t>
  </si>
  <si>
    <t xml:space="preserve">2.205.050.000 - PUBLICIDADE E PROPAGANDA </t>
  </si>
  <si>
    <t>2.205.050.100 - PUBLICIDADE LEGAL</t>
  </si>
  <si>
    <t xml:space="preserve">2.205.050.200 - PUBLICIDADE MERCADOLÓGICA  </t>
  </si>
  <si>
    <t xml:space="preserve">2.205.050.300 - PUBLICIDADE INSTITUCIONAL </t>
  </si>
  <si>
    <t>2.205.050.400 - PATROCÍNIO</t>
  </si>
  <si>
    <t>2.205.050.500 - PUBLICIDADE DE UTILIDADE PÚBLICA</t>
  </si>
  <si>
    <t xml:space="preserve">2.205.900.000 - OUTROS SERVIÇOS DE TERCEIROS </t>
  </si>
  <si>
    <t xml:space="preserve">2.206.000.000 ‐ TRIBUTOS </t>
  </si>
  <si>
    <t xml:space="preserve">2.206.010.000 - TRIBUTOS SOBRE A VENDA DE BENS DE E SERVIÇOS </t>
  </si>
  <si>
    <t xml:space="preserve">2.206.030.000 - OUTROS TRIBUTOS </t>
  </si>
  <si>
    <t xml:space="preserve">2.207.000.000 ‐ DESPESAS FINANCEIRAS </t>
  </si>
  <si>
    <t xml:space="preserve">2.207.900.000 - OUTRAS DESPESAS FINANCEIRAS </t>
  </si>
  <si>
    <t xml:space="preserve">2.290.000.000 ‐ OUTRAS DESPESAS CORRENTES </t>
  </si>
  <si>
    <t xml:space="preserve">2.290.010.000 ‐ ÁGUA, ENERGIA E GÁS </t>
  </si>
  <si>
    <t xml:space="preserve">2.290.020.000 ‐ ALUGUEL </t>
  </si>
  <si>
    <t xml:space="preserve">2.290.040.000 ‐ COMUNICAÇÕES </t>
  </si>
  <si>
    <t xml:space="preserve">2.290.050.000 ‐ PROCESSAMENTO DE DADOS  </t>
  </si>
  <si>
    <t xml:space="preserve">2.290.050.100 - ALUGUEL DE EQUIPAMENTOS </t>
  </si>
  <si>
    <t xml:space="preserve">2.290.070.000 ‐ TRANSPORTE </t>
  </si>
  <si>
    <t xml:space="preserve">2.290.080.000 ‐ VIAGENS  </t>
  </si>
  <si>
    <t xml:space="preserve">2.290.080.100 - NO PAÍS </t>
  </si>
  <si>
    <t xml:space="preserve">2.290.080.200 - AO EXTERIOR   </t>
  </si>
  <si>
    <t xml:space="preserve">2.290.090.000 ‐ ESTAGIÁRIOS E APRENDIZES </t>
  </si>
  <si>
    <t xml:space="preserve">2.290.099.000 - OUTRAS DESPESAS COM ESTAGIÁRIOS E APRENDIZES </t>
  </si>
  <si>
    <t>2.290.100.000 - MULTAS</t>
  </si>
  <si>
    <t xml:space="preserve">2.299.000.000 ‐ DEMAIS DESPESAS CORRENTES </t>
  </si>
  <si>
    <t>2.300.000.000 - TOTAL DOS DISPÊNDIOS</t>
  </si>
  <si>
    <t xml:space="preserve">2.400.000.000 ‐ OUTRAS DESPESAS      </t>
  </si>
  <si>
    <t xml:space="preserve">2.401.000.000 ‐ DEPRECIAÇÃO, AMORTIZAÇÃO E EXAUSTÃO      </t>
  </si>
  <si>
    <t>2.401.010.000 - DEPRECIAÇÃO</t>
  </si>
  <si>
    <t>2.401.010.100 - IMÓVEIS</t>
  </si>
  <si>
    <t>2.401.010.200 - MÓVEIS, MÁQUINAS E EQUIPAMENTOS</t>
  </si>
  <si>
    <t>2.401.010.300 - SISTEMAS DE TECNOLOGIA DA INFORMAÇÃO</t>
  </si>
  <si>
    <t xml:space="preserve">2.401.019.000 - OUTRAS DESPESAS DE DEPRECIAÇÃO      </t>
  </si>
  <si>
    <t>2.401.020.000 ‐ AMORTIZAÇÃO</t>
  </si>
  <si>
    <t>2.402.000.000 - PROVISÕES</t>
  </si>
  <si>
    <t>2.402.010.000 - DEMANDAS CÍVEIS</t>
  </si>
  <si>
    <t>2.402.020.000 - DEMANDAS FISCAIS</t>
  </si>
  <si>
    <t>2.402.030.000 - DEMANDAS TRABALHISTAS</t>
  </si>
  <si>
    <t xml:space="preserve">2.402.060.000 - PERDAS POR REDUÇÃO A VALOR RECUPERÁVEL ( IMPAIRMENT ) </t>
  </si>
  <si>
    <t>2.900.000.000 - TOTAL GERAL DOS DISPÊNDIOS</t>
  </si>
  <si>
    <t xml:space="preserve">2.199.000.000 ‐ DEMAIS DESPESAS DE CAPITAL </t>
  </si>
  <si>
    <t>2.202.010.400 - HONORÁRIOS VARIÁVEIS</t>
  </si>
  <si>
    <t xml:space="preserve">2.202.030.100 - FUNDO DE GARANTIA POR TEMPO DE SERVIÇO – FGTS </t>
  </si>
  <si>
    <t>COMPANHIA DOCAS DO CEARÁ
DEMONSTRATIVO DE DESPESAS PDG 2024
ACUMULADO</t>
  </si>
  <si>
    <t>%
EXECUTADO
ANO</t>
  </si>
  <si>
    <t>2.201.031.212 - PLANO DE BENEFÍCIO DEFINIDO (BD) - EQUACIONAMENTO DE DÉFICIT</t>
  </si>
  <si>
    <t>2.201.031.900 - OUTRAS DESPESAS DE PREVIDÊNCIA COMPLEMENTAR</t>
  </si>
  <si>
    <t>2.203.010.100 - HONORÁRIOS (CA e CF)</t>
  </si>
  <si>
    <t xml:space="preserve">2.203.010.200 - HONORÁRIOS - Demais conselhos </t>
  </si>
  <si>
    <t>JANEIRO</t>
  </si>
  <si>
    <t>APROVADO
PORTARIA MGI - 
3.310, 22/05/24</t>
  </si>
  <si>
    <t>FEVEREIRO</t>
  </si>
  <si>
    <t>MARÇO</t>
  </si>
  <si>
    <t>ABRIL</t>
  </si>
  <si>
    <t>MAIO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</si>
</sst>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Trebuchet MS"/>
      <family val="2"/>
    </font>
    <font>
      <b/>
      <sz val="8"/>
      <color rgb="FF333333"/>
      <name val="Trebuchet MS"/>
      <family val="2"/>
    </font>
    <font>
      <i/>
      <sz val="8"/>
      <color rgb="FF333333"/>
      <name val="Trebuchet MS"/>
      <family val="2"/>
    </font>
    <font>
      <sz val="8"/>
      <color rgb="FF333333"/>
      <name val="Trebuchet MS"/>
      <family val="2"/>
    </font>
    <font>
      <i/>
      <sz val="8"/>
      <name val="Trebuchet MS"/>
      <family val="2"/>
    </font>
    <font>
      <sz val="8"/>
      <color rgb="FF000000"/>
      <name val="Trebuchet MS"/>
      <family val="2"/>
    </font>
    <font>
      <sz val="11"/>
      <color theme="1"/>
      <name val="Calibri"/>
      <family val="2"/>
    </font>
    <font>
      <b/>
      <sz val="8"/>
      <color rgb="FF000000"/>
      <name val="Trebuchet MS"/>
      <family val="2"/>
    </font>
    <font>
      <b/>
      <sz val="14"/>
      <name val="Times New Roman"/>
      <family val="1"/>
    </font>
    <font>
      <sz val="8"/>
      <name val="Trebuchet MS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ACB9CA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rgb="FF000000"/>
      </patternFill>
    </fill>
  </fills>
  <borders count="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rgb="FFA6A6A6"/>
      </left>
      <right style="thin">
        <color rgb="FFA6A6A6"/>
      </right>
      <top style="hair">
        <color rgb="FFA6A6A6"/>
      </top>
      <bottom style="hair">
        <color rgb="FFA6A6A6"/>
      </bottom>
      <diagonal/>
    </border>
    <border>
      <left style="thin">
        <color rgb="FFA6A6A6"/>
      </left>
      <right style="thin">
        <color rgb="FFA6A6A6"/>
      </right>
      <top style="hair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rgb="FFA6A6A6"/>
      </right>
      <top/>
      <bottom style="hair">
        <color rgb="FFA6A6A6"/>
      </bottom>
      <diagonal/>
    </border>
    <border>
      <left style="thin">
        <color rgb="FFA6A6A6"/>
      </left>
      <right style="thin">
        <color rgb="FFA6A6A6"/>
      </right>
      <top style="hair">
        <color rgb="FFA6A6A6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3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horizontal="left" vertical="center" wrapText="1" indent="2"/>
    </xf>
    <xf numFmtId="3" fontId="4" fillId="4" borderId="2" xfId="1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 wrapText="1" indent="3"/>
    </xf>
    <xf numFmtId="3" fontId="7" fillId="0" borderId="2" xfId="1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 wrapText="1" indent="5"/>
    </xf>
    <xf numFmtId="3" fontId="5" fillId="4" borderId="2" xfId="1" applyNumberFormat="1" applyFont="1" applyFill="1" applyBorder="1" applyAlignment="1">
      <alignment vertical="center"/>
    </xf>
    <xf numFmtId="3" fontId="7" fillId="5" borderId="2" xfId="1" applyNumberFormat="1" applyFont="1" applyFill="1" applyBorder="1" applyAlignment="1">
      <alignment vertical="center"/>
    </xf>
    <xf numFmtId="0" fontId="5" fillId="5" borderId="2" xfId="0" applyFont="1" applyFill="1" applyBorder="1" applyAlignment="1">
      <alignment horizontal="left" vertical="center" wrapText="1" indent="3"/>
    </xf>
    <xf numFmtId="3" fontId="5" fillId="0" borderId="2" xfId="0" applyNumberFormat="1" applyFont="1" applyFill="1" applyBorder="1" applyAlignment="1">
      <alignment horizontal="left" vertical="center" wrapText="1" indent="3"/>
    </xf>
    <xf numFmtId="164" fontId="7" fillId="0" borderId="2" xfId="1" applyNumberFormat="1" applyFont="1" applyFill="1" applyBorder="1" applyAlignment="1">
      <alignment horizontal="right" vertical="center"/>
    </xf>
    <xf numFmtId="0" fontId="6" fillId="4" borderId="2" xfId="0" applyFont="1" applyFill="1" applyBorder="1" applyAlignment="1">
      <alignment horizontal="left" vertical="center" wrapText="1" indent="2"/>
    </xf>
    <xf numFmtId="3" fontId="3" fillId="6" borderId="2" xfId="1" applyNumberFormat="1" applyFont="1" applyFill="1" applyBorder="1" applyAlignment="1">
      <alignment vertical="center"/>
    </xf>
    <xf numFmtId="3" fontId="8" fillId="0" borderId="2" xfId="1" applyNumberFormat="1" applyFont="1" applyFill="1" applyBorder="1" applyAlignment="1"/>
    <xf numFmtId="3" fontId="9" fillId="6" borderId="3" xfId="1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3" fontId="3" fillId="7" borderId="1" xfId="1" applyNumberFormat="1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 wrapText="1" indent="3"/>
    </xf>
    <xf numFmtId="0" fontId="4" fillId="0" borderId="1" xfId="0" applyFont="1" applyFill="1" applyBorder="1" applyAlignment="1">
      <alignment horizontal="left" vertical="center" wrapText="1" indent="2"/>
    </xf>
    <xf numFmtId="3" fontId="5" fillId="0" borderId="2" xfId="1" applyNumberFormat="1" applyFont="1" applyFill="1" applyBorder="1" applyAlignment="1">
      <alignment vertical="center"/>
    </xf>
    <xf numFmtId="0" fontId="3" fillId="8" borderId="1" xfId="0" applyFont="1" applyFill="1" applyBorder="1" applyAlignment="1">
      <alignment horizontal="left" vertical="center" wrapText="1" indent="1"/>
    </xf>
    <xf numFmtId="3" fontId="5" fillId="11" borderId="2" xfId="1" applyNumberFormat="1" applyFont="1" applyFill="1" applyBorder="1" applyAlignment="1">
      <alignment vertical="center"/>
    </xf>
    <xf numFmtId="3" fontId="11" fillId="9" borderId="2" xfId="1" applyNumberFormat="1" applyFont="1" applyFill="1" applyBorder="1" applyAlignment="1">
      <alignment vertical="center"/>
    </xf>
    <xf numFmtId="3" fontId="11" fillId="10" borderId="2" xfId="1" applyNumberFormat="1" applyFont="1" applyFill="1" applyBorder="1" applyAlignment="1">
      <alignment vertical="center"/>
    </xf>
    <xf numFmtId="3" fontId="6" fillId="9" borderId="2" xfId="1" applyNumberFormat="1" applyFont="1" applyFill="1" applyBorder="1" applyAlignment="1">
      <alignment vertical="center"/>
    </xf>
    <xf numFmtId="3" fontId="6" fillId="10" borderId="1" xfId="1" applyNumberFormat="1" applyFont="1" applyFill="1" applyBorder="1" applyAlignment="1">
      <alignment vertical="center"/>
    </xf>
    <xf numFmtId="3" fontId="11" fillId="10" borderId="1" xfId="1" applyNumberFormat="1" applyFont="1" applyFill="1" applyBorder="1" applyAlignment="1">
      <alignment vertical="center"/>
    </xf>
    <xf numFmtId="4" fontId="3" fillId="3" borderId="5" xfId="1" applyNumberFormat="1" applyFont="1" applyFill="1" applyBorder="1" applyAlignment="1">
      <alignment horizontal="center" vertical="center"/>
    </xf>
    <xf numFmtId="4" fontId="3" fillId="6" borderId="2" xfId="1" applyNumberFormat="1" applyFont="1" applyFill="1" applyBorder="1" applyAlignment="1">
      <alignment horizontal="center" vertical="center"/>
    </xf>
    <xf numFmtId="4" fontId="5" fillId="9" borderId="2" xfId="1" applyNumberFormat="1" applyFont="1" applyFill="1" applyBorder="1" applyAlignment="1">
      <alignment horizontal="center" vertical="center"/>
    </xf>
    <xf numFmtId="3" fontId="3" fillId="7" borderId="0" xfId="1" applyNumberFormat="1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3" fontId="9" fillId="6" borderId="6" xfId="1" applyNumberFormat="1" applyFont="1" applyFill="1" applyBorder="1" applyAlignment="1">
      <alignment vertical="center"/>
    </xf>
    <xf numFmtId="3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0</xdr:row>
      <xdr:rowOff>114300</xdr:rowOff>
    </xdr:from>
    <xdr:to>
      <xdr:col>1</xdr:col>
      <xdr:colOff>1381125</xdr:colOff>
      <xdr:row>0</xdr:row>
      <xdr:rowOff>846688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114300"/>
          <a:ext cx="1057275" cy="7323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11"/>
  <sheetViews>
    <sheetView tabSelected="1" zoomScaleNormal="100" workbookViewId="0"/>
  </sheetViews>
  <sheetFormatPr defaultRowHeight="15" x14ac:dyDescent="0.25"/>
  <cols>
    <col min="1" max="1" width="2.7109375" customWidth="1"/>
    <col min="2" max="2" width="64" customWidth="1"/>
    <col min="3" max="3" width="16" bestFit="1" customWidth="1"/>
    <col min="4" max="4" width="10" customWidth="1"/>
    <col min="5" max="6" width="11" customWidth="1"/>
    <col min="7" max="7" width="9" bestFit="1" customWidth="1"/>
    <col min="8" max="8" width="9" customWidth="1"/>
    <col min="9" max="9" width="12.7109375" customWidth="1"/>
    <col min="14" max="14" width="10.85546875" bestFit="1" customWidth="1"/>
  </cols>
  <sheetData>
    <row r="1" spans="2:9" ht="78" customHeight="1" x14ac:dyDescent="0.25">
      <c r="B1" s="34" t="s">
        <v>106</v>
      </c>
      <c r="C1" s="34"/>
      <c r="D1" s="34"/>
      <c r="E1" s="34"/>
      <c r="F1" s="34"/>
      <c r="G1" s="34"/>
      <c r="H1" s="34"/>
      <c r="I1" s="34"/>
    </row>
    <row r="2" spans="2:9" ht="45" x14ac:dyDescent="0.25">
      <c r="B2" s="18" t="s">
        <v>0</v>
      </c>
      <c r="C2" s="16" t="s">
        <v>113</v>
      </c>
      <c r="D2" s="18" t="s">
        <v>112</v>
      </c>
      <c r="E2" s="18" t="s">
        <v>114</v>
      </c>
      <c r="F2" s="18" t="s">
        <v>115</v>
      </c>
      <c r="G2" s="18" t="s">
        <v>116</v>
      </c>
      <c r="H2" s="18" t="s">
        <v>117</v>
      </c>
      <c r="I2" s="16" t="s">
        <v>107</v>
      </c>
    </row>
    <row r="3" spans="2:9" ht="19.5" customHeight="1" x14ac:dyDescent="0.25">
      <c r="B3" s="17" t="s">
        <v>1</v>
      </c>
      <c r="C3" s="19">
        <f>C4+C8</f>
        <v>27626315</v>
      </c>
      <c r="D3" s="19">
        <f>D4+D8</f>
        <v>166218.48000000001</v>
      </c>
      <c r="E3" s="19">
        <f>E4+E8</f>
        <v>344553.76999999996</v>
      </c>
      <c r="F3" s="19">
        <f>F4+F8</f>
        <v>786599.01</v>
      </c>
      <c r="G3" s="33">
        <v>795033.01</v>
      </c>
      <c r="H3" s="33">
        <v>1431718.67</v>
      </c>
      <c r="I3" s="30">
        <f>IFERROR(H3/C3*100,0)</f>
        <v>5.182445324322118</v>
      </c>
    </row>
    <row r="4" spans="2:9" x14ac:dyDescent="0.25">
      <c r="B4" s="2" t="s">
        <v>2</v>
      </c>
      <c r="C4" s="25">
        <f>SUM(C5:C7)</f>
        <v>27426315</v>
      </c>
      <c r="D4" s="7">
        <f>SUM(D5:D7)</f>
        <v>166218.48000000001</v>
      </c>
      <c r="E4" s="7">
        <f>SUM(E5:E7)</f>
        <v>344553.76999999996</v>
      </c>
      <c r="F4" s="7">
        <v>786599.01</v>
      </c>
      <c r="G4" s="7">
        <v>795033.01</v>
      </c>
      <c r="H4" s="7">
        <v>1431718.67</v>
      </c>
      <c r="I4" s="32">
        <f>IFERROR(H4/C4*100,0)</f>
        <v>5.2202370971091083</v>
      </c>
    </row>
    <row r="5" spans="2:9" ht="27" x14ac:dyDescent="0.25">
      <c r="B5" s="4" t="s">
        <v>3</v>
      </c>
      <c r="C5" s="26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32">
        <f t="shared" ref="I5:I68" si="0">IFERROR(H5/C5*100,0)</f>
        <v>0</v>
      </c>
    </row>
    <row r="6" spans="2:9" x14ac:dyDescent="0.25">
      <c r="B6" s="4" t="s">
        <v>4</v>
      </c>
      <c r="C6" s="26">
        <v>1114398</v>
      </c>
      <c r="D6" s="5">
        <v>21310</v>
      </c>
      <c r="E6" s="5">
        <v>21310</v>
      </c>
      <c r="F6" s="5">
        <v>67810</v>
      </c>
      <c r="G6" s="5">
        <v>67810</v>
      </c>
      <c r="H6" s="5">
        <v>87652.23</v>
      </c>
      <c r="I6" s="32">
        <f t="shared" si="0"/>
        <v>7.8654331755799989</v>
      </c>
    </row>
    <row r="7" spans="2:9" x14ac:dyDescent="0.25">
      <c r="B7" s="4" t="s">
        <v>5</v>
      </c>
      <c r="C7" s="26">
        <v>26311917</v>
      </c>
      <c r="D7" s="5">
        <v>144908.48000000001</v>
      </c>
      <c r="E7" s="5">
        <v>323243.76999999996</v>
      </c>
      <c r="F7" s="5">
        <v>718789.01</v>
      </c>
      <c r="G7" s="5">
        <v>727223.01</v>
      </c>
      <c r="H7" s="5">
        <v>1344066.44</v>
      </c>
      <c r="I7" s="32">
        <f t="shared" si="0"/>
        <v>5.108204164675648</v>
      </c>
    </row>
    <row r="8" spans="2:9" x14ac:dyDescent="0.25">
      <c r="B8" s="2" t="s">
        <v>6</v>
      </c>
      <c r="C8" s="25">
        <f>C9</f>
        <v>200000</v>
      </c>
      <c r="D8" s="7">
        <f>D9</f>
        <v>0</v>
      </c>
      <c r="E8" s="7">
        <f>E9</f>
        <v>0</v>
      </c>
      <c r="F8" s="7">
        <v>0</v>
      </c>
      <c r="G8" s="7">
        <v>0</v>
      </c>
      <c r="H8" s="7">
        <v>0</v>
      </c>
      <c r="I8" s="32">
        <f t="shared" si="0"/>
        <v>0</v>
      </c>
    </row>
    <row r="9" spans="2:9" x14ac:dyDescent="0.25">
      <c r="B9" s="4" t="s">
        <v>7</v>
      </c>
      <c r="C9" s="26">
        <v>200000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32">
        <f t="shared" si="0"/>
        <v>0</v>
      </c>
    </row>
    <row r="10" spans="2:9" x14ac:dyDescent="0.25">
      <c r="B10" s="2" t="s">
        <v>103</v>
      </c>
      <c r="C10" s="25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32">
        <f t="shared" si="0"/>
        <v>0</v>
      </c>
    </row>
    <row r="11" spans="2:9" ht="21.75" customHeight="1" x14ac:dyDescent="0.25">
      <c r="B11" s="1" t="s">
        <v>8</v>
      </c>
      <c r="C11" s="19">
        <f>C12+C44+C58+C63+C67+C78+C81+C83</f>
        <v>111694140</v>
      </c>
      <c r="D11" s="19">
        <f>D12+D44+D58+D63+D67+D78+D81+D83</f>
        <v>6233424.2799999993</v>
      </c>
      <c r="E11" s="19">
        <f>E12+E44+E58+E63+E67+E78+E81+E83</f>
        <v>13148855.43</v>
      </c>
      <c r="F11" s="33">
        <v>20996791.5</v>
      </c>
      <c r="G11" s="33">
        <v>27082421.080000002</v>
      </c>
      <c r="H11" s="33">
        <v>34921508.829999998</v>
      </c>
      <c r="I11" s="30">
        <f>IFERROR(H11/C11*100,0)</f>
        <v>31.26530078480393</v>
      </c>
    </row>
    <row r="12" spans="2:9" x14ac:dyDescent="0.25">
      <c r="B12" s="23" t="s">
        <v>9</v>
      </c>
      <c r="C12" s="25">
        <f>C13+C22+C26+C40+C43</f>
        <v>37471163</v>
      </c>
      <c r="D12" s="24">
        <f>D13+D22+D26+D40+D43</f>
        <v>1996104.5699999998</v>
      </c>
      <c r="E12" s="24">
        <f>E13+E22+E26+E40+E43</f>
        <v>3820051.88</v>
      </c>
      <c r="F12" s="24">
        <v>5976604.3999999994</v>
      </c>
      <c r="G12" s="24">
        <v>8021923.4699999997</v>
      </c>
      <c r="H12" s="24">
        <v>11223115.140000001</v>
      </c>
      <c r="I12" s="32">
        <f t="shared" si="0"/>
        <v>29.951339220509382</v>
      </c>
    </row>
    <row r="13" spans="2:9" x14ac:dyDescent="0.25">
      <c r="B13" s="2" t="s">
        <v>10</v>
      </c>
      <c r="C13" s="27">
        <f>C14+C17+C18+C19+C20+C21</f>
        <v>18855139</v>
      </c>
      <c r="D13" s="3">
        <v>1408835.51</v>
      </c>
      <c r="E13" s="3">
        <v>2449633.4499999997</v>
      </c>
      <c r="F13" s="3">
        <v>3751927.4199999995</v>
      </c>
      <c r="G13" s="3">
        <v>5031147.18</v>
      </c>
      <c r="H13" s="3">
        <v>6297042.6000000006</v>
      </c>
      <c r="I13" s="32">
        <f t="shared" si="0"/>
        <v>33.396956659932343</v>
      </c>
    </row>
    <row r="14" spans="2:9" x14ac:dyDescent="0.25">
      <c r="B14" s="4" t="s">
        <v>11</v>
      </c>
      <c r="C14" s="26">
        <f>SUM(C15:C16)</f>
        <v>5793151</v>
      </c>
      <c r="D14" s="5">
        <v>271880.32000000001</v>
      </c>
      <c r="E14" s="5">
        <v>572169.30000000005</v>
      </c>
      <c r="F14" s="5">
        <v>884544.22</v>
      </c>
      <c r="G14" s="5">
        <v>1196371.9100000001</v>
      </c>
      <c r="H14" s="5">
        <v>1510359.46</v>
      </c>
      <c r="I14" s="32">
        <f t="shared" si="0"/>
        <v>26.071467151469037</v>
      </c>
    </row>
    <row r="15" spans="2:9" x14ac:dyDescent="0.25">
      <c r="B15" s="6" t="s">
        <v>12</v>
      </c>
      <c r="C15" s="26">
        <v>4678993</v>
      </c>
      <c r="D15" s="5">
        <v>208172.26</v>
      </c>
      <c r="E15" s="5">
        <v>438731.47000000003</v>
      </c>
      <c r="F15" s="5">
        <v>677368.48</v>
      </c>
      <c r="G15" s="5">
        <v>915365.81</v>
      </c>
      <c r="H15" s="5">
        <v>1157855.52</v>
      </c>
      <c r="I15" s="32">
        <f t="shared" si="0"/>
        <v>24.74582714699509</v>
      </c>
    </row>
    <row r="16" spans="2:9" x14ac:dyDescent="0.25">
      <c r="B16" s="6" t="s">
        <v>13</v>
      </c>
      <c r="C16" s="26">
        <v>1114158</v>
      </c>
      <c r="D16" s="5">
        <v>63708.06</v>
      </c>
      <c r="E16" s="5">
        <v>133437.82999999999</v>
      </c>
      <c r="F16" s="5">
        <v>207175.74</v>
      </c>
      <c r="G16" s="5">
        <v>281006.09999999998</v>
      </c>
      <c r="H16" s="5">
        <v>352503.94</v>
      </c>
      <c r="I16" s="32">
        <f t="shared" si="0"/>
        <v>31.638595244121571</v>
      </c>
    </row>
    <row r="17" spans="2:9" x14ac:dyDescent="0.25">
      <c r="B17" s="4" t="s">
        <v>14</v>
      </c>
      <c r="C17" s="26">
        <v>5885468</v>
      </c>
      <c r="D17" s="5">
        <v>439013.48000000004</v>
      </c>
      <c r="E17" s="5">
        <v>894609.37999999989</v>
      </c>
      <c r="F17" s="5">
        <v>1343165.38</v>
      </c>
      <c r="G17" s="5">
        <v>1791344.56</v>
      </c>
      <c r="H17" s="5">
        <v>2239072.27</v>
      </c>
      <c r="I17" s="32">
        <f t="shared" si="0"/>
        <v>38.044081965954106</v>
      </c>
    </row>
    <row r="18" spans="2:9" x14ac:dyDescent="0.25">
      <c r="B18" s="4" t="s">
        <v>15</v>
      </c>
      <c r="C18" s="26">
        <v>3753409</v>
      </c>
      <c r="D18" s="5">
        <v>360156.58</v>
      </c>
      <c r="E18" s="5">
        <v>674252.54999999993</v>
      </c>
      <c r="F18" s="5">
        <v>996653.51</v>
      </c>
      <c r="G18" s="5">
        <v>1307802.5</v>
      </c>
      <c r="H18" s="5">
        <v>1614490.33</v>
      </c>
      <c r="I18" s="32">
        <f t="shared" si="0"/>
        <v>43.013972897704463</v>
      </c>
    </row>
    <row r="19" spans="2:9" x14ac:dyDescent="0.25">
      <c r="B19" s="4" t="s">
        <v>16</v>
      </c>
      <c r="C19" s="26">
        <v>1337546</v>
      </c>
      <c r="D19" s="5">
        <v>96589.290000000008</v>
      </c>
      <c r="E19" s="5">
        <v>182366.49</v>
      </c>
      <c r="F19" s="5">
        <v>275981.24</v>
      </c>
      <c r="G19" s="5">
        <v>369557.18</v>
      </c>
      <c r="H19" s="5">
        <v>460407.23</v>
      </c>
      <c r="I19" s="32">
        <f t="shared" si="0"/>
        <v>34.421786615189312</v>
      </c>
    </row>
    <row r="20" spans="2:9" x14ac:dyDescent="0.25">
      <c r="B20" s="4" t="s">
        <v>17</v>
      </c>
      <c r="C20" s="26">
        <v>1772170</v>
      </c>
      <c r="D20" s="8">
        <v>216987.91999999998</v>
      </c>
      <c r="E20" s="8">
        <v>85266.51999999999</v>
      </c>
      <c r="F20" s="8">
        <v>196909.84</v>
      </c>
      <c r="G20" s="8">
        <v>293372.27</v>
      </c>
      <c r="H20" s="8">
        <v>388073.45999999996</v>
      </c>
      <c r="I20" s="32">
        <f t="shared" si="0"/>
        <v>21.898207282597042</v>
      </c>
    </row>
    <row r="21" spans="2:9" x14ac:dyDescent="0.25">
      <c r="B21" s="4" t="s">
        <v>18</v>
      </c>
      <c r="C21" s="26">
        <v>313395</v>
      </c>
      <c r="D21" s="5">
        <v>24207.919999999998</v>
      </c>
      <c r="E21" s="5">
        <v>40969.21</v>
      </c>
      <c r="F21" s="5">
        <v>54673.23</v>
      </c>
      <c r="G21" s="5">
        <v>72698.759999999995</v>
      </c>
      <c r="H21" s="5">
        <v>84639.85</v>
      </c>
      <c r="I21" s="32">
        <f t="shared" si="0"/>
        <v>27.007402798385428</v>
      </c>
    </row>
    <row r="22" spans="2:9" x14ac:dyDescent="0.25">
      <c r="B22" s="2" t="s">
        <v>19</v>
      </c>
      <c r="C22" s="27">
        <f>SUM(C23:C25)</f>
        <v>6542733</v>
      </c>
      <c r="D22" s="3">
        <v>427459.21</v>
      </c>
      <c r="E22" s="3">
        <v>876528.58000000007</v>
      </c>
      <c r="F22" s="3">
        <v>1334736.74</v>
      </c>
      <c r="G22" s="3">
        <v>1789692.13</v>
      </c>
      <c r="H22" s="3">
        <v>2243509.9</v>
      </c>
      <c r="I22" s="32">
        <f t="shared" si="0"/>
        <v>34.290103233618119</v>
      </c>
    </row>
    <row r="23" spans="2:9" x14ac:dyDescent="0.25">
      <c r="B23" s="4" t="s">
        <v>20</v>
      </c>
      <c r="C23" s="26">
        <v>1508411</v>
      </c>
      <c r="D23" s="5">
        <v>79682.460000000006</v>
      </c>
      <c r="E23" s="5">
        <v>179073.06</v>
      </c>
      <c r="F23" s="5">
        <v>282424.81</v>
      </c>
      <c r="G23" s="5">
        <v>384981.88</v>
      </c>
      <c r="H23" s="5">
        <v>486428.04</v>
      </c>
      <c r="I23" s="32">
        <f t="shared" si="0"/>
        <v>32.247712327740913</v>
      </c>
    </row>
    <row r="24" spans="2:9" x14ac:dyDescent="0.25">
      <c r="B24" s="4" t="s">
        <v>21</v>
      </c>
      <c r="C24" s="26">
        <v>5034322</v>
      </c>
      <c r="D24" s="5">
        <v>347776.75</v>
      </c>
      <c r="E24" s="5">
        <v>697455.52</v>
      </c>
      <c r="F24" s="5">
        <v>1052311.93</v>
      </c>
      <c r="G24" s="5">
        <v>1404710.25</v>
      </c>
      <c r="H24" s="5">
        <v>1757081.8599999999</v>
      </c>
      <c r="I24" s="32">
        <f t="shared" si="0"/>
        <v>34.90205553001973</v>
      </c>
    </row>
    <row r="25" spans="2:9" x14ac:dyDescent="0.25">
      <c r="B25" s="4" t="s">
        <v>22</v>
      </c>
      <c r="C25" s="26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32">
        <f t="shared" si="0"/>
        <v>0</v>
      </c>
    </row>
    <row r="26" spans="2:9" x14ac:dyDescent="0.25">
      <c r="B26" s="2" t="s">
        <v>23</v>
      </c>
      <c r="C26" s="28">
        <f>C27+C28+C29+C30+C31++C38+C39</f>
        <v>11780076</v>
      </c>
      <c r="D26" s="3">
        <v>158410.34999999998</v>
      </c>
      <c r="E26" s="3">
        <v>491481.85000000009</v>
      </c>
      <c r="F26" s="3">
        <v>880513.23999999987</v>
      </c>
      <c r="G26" s="3">
        <v>1188692.6599999999</v>
      </c>
      <c r="H26" s="3">
        <v>2669161.14</v>
      </c>
      <c r="I26" s="32">
        <f t="shared" si="0"/>
        <v>22.658267569750826</v>
      </c>
    </row>
    <row r="27" spans="2:9" x14ac:dyDescent="0.25">
      <c r="B27" s="9" t="s">
        <v>24</v>
      </c>
      <c r="C27" s="26">
        <v>2779087</v>
      </c>
      <c r="D27" s="5">
        <v>15723.98</v>
      </c>
      <c r="E27" s="5">
        <v>31001.72</v>
      </c>
      <c r="F27" s="5">
        <v>45699.19</v>
      </c>
      <c r="G27" s="5">
        <v>59573.73</v>
      </c>
      <c r="H27" s="5">
        <v>1228227.3800000001</v>
      </c>
      <c r="I27" s="32">
        <f t="shared" si="0"/>
        <v>44.195355525033946</v>
      </c>
    </row>
    <row r="28" spans="2:9" x14ac:dyDescent="0.25">
      <c r="B28" s="4" t="s">
        <v>25</v>
      </c>
      <c r="C28" s="26">
        <v>2172303</v>
      </c>
      <c r="D28" s="8">
        <v>133947.4</v>
      </c>
      <c r="E28" s="8">
        <v>268966.92</v>
      </c>
      <c r="F28" s="8">
        <v>400973.70999999996</v>
      </c>
      <c r="G28" s="8">
        <v>534185.6</v>
      </c>
      <c r="H28" s="8">
        <v>678728.16999999993</v>
      </c>
      <c r="I28" s="32">
        <f t="shared" si="0"/>
        <v>31.244636222479087</v>
      </c>
    </row>
    <row r="29" spans="2:9" x14ac:dyDescent="0.25">
      <c r="B29" s="4" t="s">
        <v>26</v>
      </c>
      <c r="C29" s="26">
        <v>78326</v>
      </c>
      <c r="D29" s="5">
        <v>3398.52</v>
      </c>
      <c r="E29" s="5">
        <v>6957.53</v>
      </c>
      <c r="F29" s="5">
        <v>9902.91</v>
      </c>
      <c r="G29" s="5">
        <v>15850.32</v>
      </c>
      <c r="H29" s="5">
        <v>20381.68</v>
      </c>
      <c r="I29" s="32">
        <f t="shared" si="0"/>
        <v>26.02160202231698</v>
      </c>
    </row>
    <row r="30" spans="2:9" x14ac:dyDescent="0.25">
      <c r="B30" s="4" t="s">
        <v>27</v>
      </c>
      <c r="C30" s="26">
        <v>28780</v>
      </c>
      <c r="D30" s="5">
        <v>145.99</v>
      </c>
      <c r="E30" s="5">
        <v>17670.78</v>
      </c>
      <c r="F30" s="5">
        <v>17913.89</v>
      </c>
      <c r="G30" s="5">
        <v>18129.72</v>
      </c>
      <c r="H30" s="5">
        <v>18329.509999999998</v>
      </c>
      <c r="I30" s="32">
        <f t="shared" si="0"/>
        <v>63.68835997220291</v>
      </c>
    </row>
    <row r="31" spans="2:9" x14ac:dyDescent="0.25">
      <c r="B31" s="2" t="s">
        <v>28</v>
      </c>
      <c r="C31" s="29">
        <f>C32+C34</f>
        <v>4602004</v>
      </c>
      <c r="D31" s="7">
        <v>0</v>
      </c>
      <c r="E31" s="7">
        <v>98861.48</v>
      </c>
      <c r="F31" s="7">
        <v>236835.48</v>
      </c>
      <c r="G31" s="7">
        <v>331897.08</v>
      </c>
      <c r="H31" s="7">
        <v>432636.99</v>
      </c>
      <c r="I31" s="32">
        <f t="shared" si="0"/>
        <v>9.4010563658788655</v>
      </c>
    </row>
    <row r="32" spans="2:9" x14ac:dyDescent="0.25">
      <c r="B32" s="2" t="s">
        <v>29</v>
      </c>
      <c r="C32" s="29">
        <f>C33</f>
        <v>3762004</v>
      </c>
      <c r="D32" s="7">
        <v>0</v>
      </c>
      <c r="E32" s="7">
        <v>36032.519999999997</v>
      </c>
      <c r="F32" s="7">
        <v>72841.88</v>
      </c>
      <c r="G32" s="7">
        <v>108035.33</v>
      </c>
      <c r="H32" s="7">
        <v>145362.32</v>
      </c>
      <c r="I32" s="32">
        <f t="shared" si="0"/>
        <v>3.8639597406063366</v>
      </c>
    </row>
    <row r="33" spans="2:9" x14ac:dyDescent="0.25">
      <c r="B33" s="4" t="s">
        <v>30</v>
      </c>
      <c r="C33" s="29">
        <v>3762004</v>
      </c>
      <c r="D33" s="5">
        <v>0</v>
      </c>
      <c r="E33" s="5">
        <v>36032.519999999997</v>
      </c>
      <c r="F33" s="5">
        <v>72841.88</v>
      </c>
      <c r="G33" s="5">
        <v>108035.33</v>
      </c>
      <c r="H33" s="5">
        <v>145362.32</v>
      </c>
      <c r="I33" s="32">
        <f t="shared" si="0"/>
        <v>3.8639597406063366</v>
      </c>
    </row>
    <row r="34" spans="2:9" x14ac:dyDescent="0.25">
      <c r="B34" s="2" t="s">
        <v>31</v>
      </c>
      <c r="C34" s="28">
        <f>C36</f>
        <v>840000</v>
      </c>
      <c r="D34" s="3">
        <v>0</v>
      </c>
      <c r="E34" s="3">
        <v>62828.959999999999</v>
      </c>
      <c r="F34" s="3">
        <v>163993.60000000001</v>
      </c>
      <c r="G34" s="3">
        <v>223861.75</v>
      </c>
      <c r="H34" s="3">
        <v>287274.67</v>
      </c>
      <c r="I34" s="32">
        <f t="shared" si="0"/>
        <v>34.199365476190472</v>
      </c>
    </row>
    <row r="35" spans="2:9" x14ac:dyDescent="0.25">
      <c r="B35" s="4" t="s">
        <v>32</v>
      </c>
      <c r="C35" s="29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32">
        <f t="shared" si="0"/>
        <v>0</v>
      </c>
    </row>
    <row r="36" spans="2:9" ht="27" x14ac:dyDescent="0.25">
      <c r="B36" s="20" t="s">
        <v>108</v>
      </c>
      <c r="C36" s="29">
        <v>840000</v>
      </c>
      <c r="D36" s="5">
        <v>0</v>
      </c>
      <c r="E36" s="5">
        <v>62828.959999999999</v>
      </c>
      <c r="F36" s="5">
        <v>163993.60000000001</v>
      </c>
      <c r="G36" s="5">
        <v>223861.75</v>
      </c>
      <c r="H36" s="5">
        <v>287274.67</v>
      </c>
      <c r="I36" s="32">
        <f t="shared" si="0"/>
        <v>34.199365476190472</v>
      </c>
    </row>
    <row r="37" spans="2:9" x14ac:dyDescent="0.25">
      <c r="B37" s="2" t="s">
        <v>34</v>
      </c>
      <c r="C37" s="29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2">
        <f t="shared" si="0"/>
        <v>0</v>
      </c>
    </row>
    <row r="38" spans="2:9" x14ac:dyDescent="0.25">
      <c r="B38" s="20" t="s">
        <v>109</v>
      </c>
      <c r="C38" s="29">
        <v>1900000</v>
      </c>
      <c r="D38" s="3">
        <v>0</v>
      </c>
      <c r="E38" s="3"/>
      <c r="F38" s="3"/>
      <c r="G38" s="3"/>
      <c r="H38" s="3"/>
      <c r="I38" s="32">
        <f t="shared" si="0"/>
        <v>0</v>
      </c>
    </row>
    <row r="39" spans="2:9" x14ac:dyDescent="0.25">
      <c r="B39" s="4" t="s">
        <v>33</v>
      </c>
      <c r="C39" s="29">
        <v>219576</v>
      </c>
      <c r="D39" s="8">
        <v>5194.46</v>
      </c>
      <c r="E39" s="8">
        <v>5194.46</v>
      </c>
      <c r="F39" s="8">
        <v>5194.46</v>
      </c>
      <c r="G39" s="8">
        <v>5194.46</v>
      </c>
      <c r="H39" s="8">
        <v>3582.74</v>
      </c>
      <c r="I39" s="32">
        <f t="shared" si="0"/>
        <v>1.6316628411119609</v>
      </c>
    </row>
    <row r="40" spans="2:9" x14ac:dyDescent="0.25">
      <c r="B40" s="2" t="s">
        <v>35</v>
      </c>
      <c r="C40" s="29">
        <f>SUM(C41:C42)</f>
        <v>262000</v>
      </c>
      <c r="D40" s="3">
        <v>0</v>
      </c>
      <c r="E40" s="3">
        <v>0</v>
      </c>
      <c r="F40" s="3">
        <v>5995</v>
      </c>
      <c r="G40" s="3">
        <v>8025</v>
      </c>
      <c r="H40" s="3">
        <v>8025</v>
      </c>
      <c r="I40" s="32">
        <f t="shared" si="0"/>
        <v>3.0629770992366412</v>
      </c>
    </row>
    <row r="41" spans="2:9" x14ac:dyDescent="0.25">
      <c r="B41" s="4" t="s">
        <v>36</v>
      </c>
      <c r="C41" s="29">
        <v>20000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32">
        <f t="shared" si="0"/>
        <v>0</v>
      </c>
    </row>
    <row r="42" spans="2:9" x14ac:dyDescent="0.25">
      <c r="B42" s="4" t="s">
        <v>37</v>
      </c>
      <c r="C42" s="26">
        <v>242000</v>
      </c>
      <c r="D42" s="5">
        <v>0</v>
      </c>
      <c r="E42" s="5">
        <v>0</v>
      </c>
      <c r="F42" s="5">
        <v>5995</v>
      </c>
      <c r="G42" s="5">
        <v>8025</v>
      </c>
      <c r="H42" s="5">
        <v>8025</v>
      </c>
      <c r="I42" s="32">
        <f t="shared" si="0"/>
        <v>3.3161157024793386</v>
      </c>
    </row>
    <row r="43" spans="2:9" x14ac:dyDescent="0.25">
      <c r="B43" s="2" t="s">
        <v>38</v>
      </c>
      <c r="C43" s="25">
        <v>31215</v>
      </c>
      <c r="D43" s="7">
        <v>1399.5</v>
      </c>
      <c r="E43" s="7">
        <v>2408</v>
      </c>
      <c r="F43" s="7">
        <v>3432</v>
      </c>
      <c r="G43" s="7">
        <v>4366.5</v>
      </c>
      <c r="H43" s="7">
        <v>5376.5</v>
      </c>
      <c r="I43" s="32">
        <f t="shared" si="0"/>
        <v>17.224090981899728</v>
      </c>
    </row>
    <row r="44" spans="2:9" x14ac:dyDescent="0.25">
      <c r="B44" s="23" t="s">
        <v>39</v>
      </c>
      <c r="C44" s="25">
        <f>C45+C50+C54</f>
        <v>2517993</v>
      </c>
      <c r="D44" s="24">
        <f>D45+D50+D54</f>
        <v>136452.29</v>
      </c>
      <c r="E44" s="24">
        <f>E45+E50+E54</f>
        <v>281962.75</v>
      </c>
      <c r="F44" s="24">
        <v>421252.77999999997</v>
      </c>
      <c r="G44" s="24">
        <v>568274.51</v>
      </c>
      <c r="H44" s="24">
        <v>717704.35</v>
      </c>
      <c r="I44" s="32">
        <f t="shared" si="0"/>
        <v>28.503031978246167</v>
      </c>
    </row>
    <row r="45" spans="2:9" x14ac:dyDescent="0.25">
      <c r="B45" s="2" t="s">
        <v>40</v>
      </c>
      <c r="C45" s="25">
        <f>SUM(C46:C49)</f>
        <v>1374362</v>
      </c>
      <c r="D45" s="3">
        <v>102995.76</v>
      </c>
      <c r="E45" s="3">
        <v>213112.6</v>
      </c>
      <c r="F45" s="3">
        <v>318357.56999999995</v>
      </c>
      <c r="G45" s="3">
        <v>429060.17</v>
      </c>
      <c r="H45" s="3">
        <v>540628.43999999994</v>
      </c>
      <c r="I45" s="32">
        <f t="shared" si="0"/>
        <v>39.336684221478762</v>
      </c>
    </row>
    <row r="46" spans="2:9" x14ac:dyDescent="0.25">
      <c r="B46" s="4" t="s">
        <v>41</v>
      </c>
      <c r="C46" s="26">
        <v>950419</v>
      </c>
      <c r="D46" s="5">
        <v>79201.61</v>
      </c>
      <c r="E46" s="5">
        <v>158403.22</v>
      </c>
      <c r="F46" s="5">
        <v>237604.83</v>
      </c>
      <c r="G46" s="5">
        <v>320465.57</v>
      </c>
      <c r="H46" s="5">
        <v>403326.31</v>
      </c>
      <c r="I46" s="32">
        <f t="shared" si="0"/>
        <v>42.436684241371438</v>
      </c>
    </row>
    <row r="47" spans="2:9" x14ac:dyDescent="0.25">
      <c r="B47" s="4" t="s">
        <v>42</v>
      </c>
      <c r="C47" s="26">
        <v>34359</v>
      </c>
      <c r="D47" s="5">
        <v>2783.67</v>
      </c>
      <c r="E47" s="5">
        <v>6958.26</v>
      </c>
      <c r="F47" s="5">
        <v>9126.0600000000013</v>
      </c>
      <c r="G47" s="5">
        <v>11989.31</v>
      </c>
      <c r="H47" s="5">
        <v>15718.23</v>
      </c>
      <c r="I47" s="32">
        <f t="shared" si="0"/>
        <v>45.747053173840911</v>
      </c>
    </row>
    <row r="48" spans="2:9" x14ac:dyDescent="0.25">
      <c r="B48" s="4" t="s">
        <v>43</v>
      </c>
      <c r="C48" s="26">
        <v>103077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32">
        <f t="shared" si="0"/>
        <v>0</v>
      </c>
    </row>
    <row r="49" spans="2:9" x14ac:dyDescent="0.25">
      <c r="B49" s="4" t="s">
        <v>104</v>
      </c>
      <c r="C49" s="26">
        <v>286507</v>
      </c>
      <c r="D49" s="5">
        <v>21010.48</v>
      </c>
      <c r="E49" s="5">
        <v>47751.12</v>
      </c>
      <c r="F49" s="5">
        <v>71626.679999999993</v>
      </c>
      <c r="G49" s="5">
        <v>96605.29</v>
      </c>
      <c r="H49" s="5">
        <v>121583.9</v>
      </c>
      <c r="I49" s="32">
        <f t="shared" si="0"/>
        <v>42.436624585088666</v>
      </c>
    </row>
    <row r="50" spans="2:9" x14ac:dyDescent="0.25">
      <c r="B50" s="2" t="s">
        <v>44</v>
      </c>
      <c r="C50" s="25">
        <f>SUM(C51:C53)</f>
        <v>758809</v>
      </c>
      <c r="D50" s="3">
        <v>2140.96</v>
      </c>
      <c r="E50" s="3">
        <v>4281.92</v>
      </c>
      <c r="F50" s="3">
        <v>6422.88</v>
      </c>
      <c r="G50" s="3">
        <v>9263.2800000000007</v>
      </c>
      <c r="H50" s="3">
        <v>12103.68</v>
      </c>
      <c r="I50" s="32">
        <f t="shared" si="0"/>
        <v>1.5950891462805528</v>
      </c>
    </row>
    <row r="51" spans="2:9" x14ac:dyDescent="0.25">
      <c r="B51" s="10" t="s">
        <v>45</v>
      </c>
      <c r="C51" s="26">
        <v>475210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32">
        <f t="shared" si="0"/>
        <v>0</v>
      </c>
    </row>
    <row r="52" spans="2:9" x14ac:dyDescent="0.25">
      <c r="B52" s="10" t="s">
        <v>46</v>
      </c>
      <c r="C52" s="26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32">
        <f t="shared" si="0"/>
        <v>0</v>
      </c>
    </row>
    <row r="53" spans="2:9" x14ac:dyDescent="0.25">
      <c r="B53" s="10" t="s">
        <v>47</v>
      </c>
      <c r="C53" s="26">
        <v>283599</v>
      </c>
      <c r="D53" s="5">
        <v>2140.96</v>
      </c>
      <c r="E53" s="5">
        <v>4281.92</v>
      </c>
      <c r="F53" s="5">
        <v>6422.88</v>
      </c>
      <c r="G53" s="5">
        <v>9263.2800000000007</v>
      </c>
      <c r="H53" s="5">
        <v>12103.68</v>
      </c>
      <c r="I53" s="32">
        <f t="shared" si="0"/>
        <v>4.2678852887351511</v>
      </c>
    </row>
    <row r="54" spans="2:9" x14ac:dyDescent="0.25">
      <c r="B54" s="2" t="s">
        <v>48</v>
      </c>
      <c r="C54" s="25">
        <f>SUM(C55:C56)</f>
        <v>384822</v>
      </c>
      <c r="D54" s="3">
        <f>D55+D56</f>
        <v>31315.57</v>
      </c>
      <c r="E54" s="3">
        <f t="shared" ref="E54:F54" si="1">E55+E56</f>
        <v>64568.229999999996</v>
      </c>
      <c r="F54" s="3">
        <f t="shared" si="1"/>
        <v>96472.33</v>
      </c>
      <c r="G54" s="3">
        <v>129951.06</v>
      </c>
      <c r="H54" s="3">
        <v>164972.22999999998</v>
      </c>
      <c r="I54" s="32">
        <f t="shared" si="0"/>
        <v>42.869750170208562</v>
      </c>
    </row>
    <row r="55" spans="2:9" x14ac:dyDescent="0.25">
      <c r="B55" s="10" t="s">
        <v>105</v>
      </c>
      <c r="C55" s="26">
        <v>109949</v>
      </c>
      <c r="D55" s="5">
        <v>8767.68</v>
      </c>
      <c r="E55" s="5">
        <v>18105.05</v>
      </c>
      <c r="F55" s="5">
        <v>27052.67</v>
      </c>
      <c r="G55" s="5">
        <v>36436.879999999997</v>
      </c>
      <c r="H55" s="5">
        <v>46176.729999999996</v>
      </c>
      <c r="I55" s="32">
        <f t="shared" si="0"/>
        <v>41.998317401704419</v>
      </c>
    </row>
    <row r="56" spans="2:9" x14ac:dyDescent="0.25">
      <c r="B56" s="10" t="s">
        <v>49</v>
      </c>
      <c r="C56" s="26">
        <v>274873</v>
      </c>
      <c r="D56" s="5">
        <v>22547.89</v>
      </c>
      <c r="E56" s="5">
        <v>46463.18</v>
      </c>
      <c r="F56" s="5">
        <v>69419.66</v>
      </c>
      <c r="G56" s="5">
        <v>93514.18</v>
      </c>
      <c r="H56" s="5">
        <v>118795.5</v>
      </c>
      <c r="I56" s="32">
        <f t="shared" si="0"/>
        <v>43.218322643548113</v>
      </c>
    </row>
    <row r="57" spans="2:9" x14ac:dyDescent="0.25">
      <c r="B57" s="2" t="s">
        <v>50</v>
      </c>
      <c r="C57" s="25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2">
        <f t="shared" si="0"/>
        <v>0</v>
      </c>
    </row>
    <row r="58" spans="2:9" x14ac:dyDescent="0.25">
      <c r="B58" s="23" t="s">
        <v>51</v>
      </c>
      <c r="C58" s="25">
        <f>C59+C62</f>
        <v>603000</v>
      </c>
      <c r="D58" s="24">
        <f>D59+D62</f>
        <v>33500.040000000008</v>
      </c>
      <c r="E58" s="24">
        <f>E59+E62</f>
        <v>70350.080000000002</v>
      </c>
      <c r="F58" s="24">
        <v>103850.12</v>
      </c>
      <c r="G58" s="24">
        <v>138897.92000000001</v>
      </c>
      <c r="H58" s="24">
        <v>173945.72000000003</v>
      </c>
      <c r="I58" s="32">
        <f t="shared" si="0"/>
        <v>28.846719734660038</v>
      </c>
    </row>
    <row r="59" spans="2:9" x14ac:dyDescent="0.25">
      <c r="B59" s="2" t="s">
        <v>52</v>
      </c>
      <c r="C59" s="25">
        <f>C60+C61</f>
        <v>502500</v>
      </c>
      <c r="D59" s="7">
        <v>27916.700000000004</v>
      </c>
      <c r="E59" s="7">
        <v>58625.07</v>
      </c>
      <c r="F59" s="7">
        <v>86541.77</v>
      </c>
      <c r="G59" s="7">
        <v>115748.27</v>
      </c>
      <c r="H59" s="7">
        <v>144954.77000000002</v>
      </c>
      <c r="I59" s="32">
        <f t="shared" si="0"/>
        <v>28.846720398009957</v>
      </c>
    </row>
    <row r="60" spans="2:9" x14ac:dyDescent="0.25">
      <c r="B60" s="21" t="s">
        <v>110</v>
      </c>
      <c r="C60" s="26">
        <v>402000</v>
      </c>
      <c r="D60" s="22">
        <v>19541.690000000002</v>
      </c>
      <c r="E60" s="22">
        <v>44666.720000000001</v>
      </c>
      <c r="F60" s="22">
        <v>67000.08</v>
      </c>
      <c r="G60" s="22">
        <v>90365.28</v>
      </c>
      <c r="H60" s="22">
        <v>113730.48000000001</v>
      </c>
      <c r="I60" s="32">
        <f t="shared" si="0"/>
        <v>28.291164179104477</v>
      </c>
    </row>
    <row r="61" spans="2:9" x14ac:dyDescent="0.25">
      <c r="B61" s="21" t="s">
        <v>111</v>
      </c>
      <c r="C61" s="26">
        <v>100500</v>
      </c>
      <c r="D61" s="22">
        <v>8375.01</v>
      </c>
      <c r="E61" s="22">
        <v>13958.35</v>
      </c>
      <c r="F61" s="22">
        <v>19541.689999999999</v>
      </c>
      <c r="G61" s="22">
        <v>25382.99</v>
      </c>
      <c r="H61" s="22">
        <v>31224.29</v>
      </c>
      <c r="I61" s="32">
        <f t="shared" si="0"/>
        <v>31.068945273631844</v>
      </c>
    </row>
    <row r="62" spans="2:9" x14ac:dyDescent="0.25">
      <c r="B62" s="2" t="s">
        <v>53</v>
      </c>
      <c r="C62" s="25">
        <v>100500</v>
      </c>
      <c r="D62" s="7">
        <v>5583.34</v>
      </c>
      <c r="E62" s="7">
        <v>11725.01</v>
      </c>
      <c r="F62" s="7">
        <v>17308.349999999999</v>
      </c>
      <c r="G62" s="7">
        <v>23149.65</v>
      </c>
      <c r="H62" s="7">
        <v>28990.95</v>
      </c>
      <c r="I62" s="32">
        <f t="shared" si="0"/>
        <v>28.84671641791045</v>
      </c>
    </row>
    <row r="63" spans="2:9" x14ac:dyDescent="0.25">
      <c r="B63" s="23" t="s">
        <v>54</v>
      </c>
      <c r="C63" s="25">
        <f>C64+C66</f>
        <v>1027967</v>
      </c>
      <c r="D63" s="24">
        <f>D64+D66</f>
        <v>10533</v>
      </c>
      <c r="E63" s="24">
        <f>E64+E66</f>
        <v>30679.049999999996</v>
      </c>
      <c r="F63" s="24">
        <v>36039.19</v>
      </c>
      <c r="G63" s="24">
        <v>50791.33</v>
      </c>
      <c r="H63" s="24">
        <v>62716.780000000006</v>
      </c>
      <c r="I63" s="32">
        <f t="shared" si="0"/>
        <v>6.1010499364279207</v>
      </c>
    </row>
    <row r="64" spans="2:9" x14ac:dyDescent="0.25">
      <c r="B64" s="2" t="s">
        <v>55</v>
      </c>
      <c r="C64" s="25">
        <f>C65</f>
        <v>1027967</v>
      </c>
      <c r="D64" s="3">
        <v>10533</v>
      </c>
      <c r="E64" s="3">
        <v>30679.049999999996</v>
      </c>
      <c r="F64" s="3">
        <v>36039.19</v>
      </c>
      <c r="G64" s="3">
        <v>50791.33</v>
      </c>
      <c r="H64" s="3">
        <v>62716.780000000006</v>
      </c>
      <c r="I64" s="32">
        <f t="shared" si="0"/>
        <v>6.1010499364279207</v>
      </c>
    </row>
    <row r="65" spans="2:15" x14ac:dyDescent="0.25">
      <c r="B65" s="10" t="s">
        <v>56</v>
      </c>
      <c r="C65" s="26">
        <v>1027967</v>
      </c>
      <c r="D65" s="5">
        <v>10533</v>
      </c>
      <c r="E65" s="5">
        <v>30679.049999999996</v>
      </c>
      <c r="F65" s="5">
        <v>36039.19</v>
      </c>
      <c r="G65" s="5">
        <v>50791.33</v>
      </c>
      <c r="H65" s="5">
        <v>62716.780000000006</v>
      </c>
      <c r="I65" s="32">
        <f t="shared" si="0"/>
        <v>6.1010499364279207</v>
      </c>
    </row>
    <row r="66" spans="2:15" x14ac:dyDescent="0.25">
      <c r="B66" s="2" t="s">
        <v>57</v>
      </c>
      <c r="C66" s="25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32">
        <f t="shared" si="0"/>
        <v>0</v>
      </c>
    </row>
    <row r="67" spans="2:15" x14ac:dyDescent="0.25">
      <c r="B67" s="23" t="s">
        <v>58</v>
      </c>
      <c r="C67" s="25">
        <f>C68+C69+C70+C71+C77</f>
        <v>38316033</v>
      </c>
      <c r="D67" s="24">
        <f>D68+D69+D70+D71+D77</f>
        <v>1667271.33</v>
      </c>
      <c r="E67" s="24">
        <f>E68+E69+E70+E71+E77</f>
        <v>4220348.1400000006</v>
      </c>
      <c r="F67" s="24">
        <v>6614104.0099999998</v>
      </c>
      <c r="G67" s="24">
        <v>8347225.6000000024</v>
      </c>
      <c r="H67" s="24">
        <v>10779322.75</v>
      </c>
      <c r="I67" s="32">
        <f t="shared" si="0"/>
        <v>28.13266903178625</v>
      </c>
      <c r="J67" s="36"/>
      <c r="K67" s="36"/>
      <c r="L67" s="36"/>
      <c r="M67" s="36"/>
      <c r="N67" s="36"/>
      <c r="O67" s="36"/>
    </row>
    <row r="68" spans="2:15" x14ac:dyDescent="0.25">
      <c r="B68" s="2" t="s">
        <v>59</v>
      </c>
      <c r="C68" s="25">
        <v>137985</v>
      </c>
      <c r="D68" s="7">
        <v>0</v>
      </c>
      <c r="E68" s="7">
        <v>0</v>
      </c>
      <c r="F68" s="7">
        <v>0</v>
      </c>
      <c r="G68" s="7">
        <v>54896.13</v>
      </c>
      <c r="H68" s="7">
        <v>54896.13</v>
      </c>
      <c r="I68" s="32">
        <f t="shared" si="0"/>
        <v>39.784128709642353</v>
      </c>
    </row>
    <row r="69" spans="2:15" x14ac:dyDescent="0.25">
      <c r="B69" s="2" t="s">
        <v>60</v>
      </c>
      <c r="C69" s="25">
        <v>93500</v>
      </c>
      <c r="D69" s="7">
        <v>3996.25</v>
      </c>
      <c r="E69" s="7">
        <v>9552.5</v>
      </c>
      <c r="F69" s="7">
        <v>21337.5</v>
      </c>
      <c r="G69" s="7">
        <v>29260</v>
      </c>
      <c r="H69" s="7">
        <v>37416.25</v>
      </c>
      <c r="I69" s="32">
        <f t="shared" ref="I69:I110" si="2">IFERROR(H69/C69*100,0)</f>
        <v>40.017379679144383</v>
      </c>
    </row>
    <row r="70" spans="2:15" x14ac:dyDescent="0.25">
      <c r="B70" s="2" t="s">
        <v>61</v>
      </c>
      <c r="C70" s="25">
        <v>3600000</v>
      </c>
      <c r="D70" s="7">
        <v>421659.22</v>
      </c>
      <c r="E70" s="7">
        <v>843596.46</v>
      </c>
      <c r="F70" s="7">
        <v>1268389.04</v>
      </c>
      <c r="G70" s="7">
        <v>1692829.77</v>
      </c>
      <c r="H70" s="7">
        <v>2130580.66</v>
      </c>
      <c r="I70" s="32">
        <f t="shared" si="2"/>
        <v>59.182796111111116</v>
      </c>
    </row>
    <row r="71" spans="2:15" x14ac:dyDescent="0.25">
      <c r="B71" s="2" t="s">
        <v>62</v>
      </c>
      <c r="C71" s="25">
        <f>C72+C73</f>
        <v>600400</v>
      </c>
      <c r="D71" s="7">
        <v>1253.52</v>
      </c>
      <c r="E71" s="7">
        <v>11570.44</v>
      </c>
      <c r="F71" s="7">
        <v>13432.52</v>
      </c>
      <c r="G71" s="7">
        <v>18239.599999999999</v>
      </c>
      <c r="H71" s="7">
        <v>145539.49</v>
      </c>
      <c r="I71" s="32">
        <f t="shared" si="2"/>
        <v>24.240421385742835</v>
      </c>
    </row>
    <row r="72" spans="2:15" x14ac:dyDescent="0.25">
      <c r="B72" s="4" t="s">
        <v>63</v>
      </c>
      <c r="C72" s="26">
        <v>378000</v>
      </c>
      <c r="D72" s="5">
        <v>233.52</v>
      </c>
      <c r="E72" s="5">
        <v>10550.44</v>
      </c>
      <c r="F72" s="5">
        <v>11512.52</v>
      </c>
      <c r="G72" s="5">
        <v>13419.6</v>
      </c>
      <c r="H72" s="5">
        <v>140719.49</v>
      </c>
      <c r="I72" s="32">
        <f t="shared" si="2"/>
        <v>37.227378306878308</v>
      </c>
    </row>
    <row r="73" spans="2:15" x14ac:dyDescent="0.25">
      <c r="B73" s="4" t="s">
        <v>64</v>
      </c>
      <c r="C73" s="26">
        <v>222400</v>
      </c>
      <c r="D73" s="5">
        <v>1020</v>
      </c>
      <c r="E73" s="5">
        <v>1020</v>
      </c>
      <c r="F73" s="5">
        <v>1920</v>
      </c>
      <c r="G73" s="5">
        <v>1920</v>
      </c>
      <c r="H73" s="5">
        <v>1920</v>
      </c>
      <c r="I73" s="32">
        <f t="shared" si="2"/>
        <v>0.86330935251798557</v>
      </c>
    </row>
    <row r="74" spans="2:15" x14ac:dyDescent="0.25">
      <c r="B74" s="4" t="s">
        <v>65</v>
      </c>
      <c r="C74" s="26">
        <v>0</v>
      </c>
      <c r="D74" s="11">
        <v>0</v>
      </c>
      <c r="E74" s="11">
        <v>0</v>
      </c>
      <c r="F74" s="11">
        <v>0</v>
      </c>
      <c r="G74" s="11">
        <v>2900</v>
      </c>
      <c r="H74" s="11">
        <v>2900</v>
      </c>
      <c r="I74" s="32">
        <f t="shared" si="2"/>
        <v>0</v>
      </c>
    </row>
    <row r="75" spans="2:15" x14ac:dyDescent="0.25">
      <c r="B75" s="4" t="s">
        <v>66</v>
      </c>
      <c r="C75" s="26">
        <v>0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  <c r="I75" s="32">
        <f t="shared" si="2"/>
        <v>0</v>
      </c>
    </row>
    <row r="76" spans="2:15" x14ac:dyDescent="0.25">
      <c r="B76" s="4" t="s">
        <v>67</v>
      </c>
      <c r="C76" s="26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32">
        <f t="shared" si="2"/>
        <v>0</v>
      </c>
    </row>
    <row r="77" spans="2:15" x14ac:dyDescent="0.25">
      <c r="B77" s="2" t="s">
        <v>68</v>
      </c>
      <c r="C77" s="25">
        <v>33884148</v>
      </c>
      <c r="D77" s="7">
        <v>1240362.3400000001</v>
      </c>
      <c r="E77" s="7">
        <v>3355628.7400000007</v>
      </c>
      <c r="F77" s="7">
        <v>5310944.9499999993</v>
      </c>
      <c r="G77" s="7">
        <v>6552000.1000000024</v>
      </c>
      <c r="H77" s="7">
        <v>8410890.2200000007</v>
      </c>
      <c r="I77" s="32">
        <f t="shared" si="2"/>
        <v>24.822492865985595</v>
      </c>
    </row>
    <row r="78" spans="2:15" x14ac:dyDescent="0.25">
      <c r="B78" s="23" t="s">
        <v>69</v>
      </c>
      <c r="C78" s="25">
        <f>C79+C80</f>
        <v>11701373</v>
      </c>
      <c r="D78" s="24">
        <f>D79+D80</f>
        <v>761927.89</v>
      </c>
      <c r="E78" s="24">
        <f>E79+E80</f>
        <v>1446158.16</v>
      </c>
      <c r="F78" s="24">
        <v>2292090.9</v>
      </c>
      <c r="G78" s="24">
        <v>3154905.95</v>
      </c>
      <c r="H78" s="24">
        <v>3815331.06</v>
      </c>
      <c r="I78" s="32">
        <f t="shared" si="2"/>
        <v>32.605840870126954</v>
      </c>
    </row>
    <row r="79" spans="2:15" x14ac:dyDescent="0.25">
      <c r="B79" s="2" t="s">
        <v>70</v>
      </c>
      <c r="C79" s="25">
        <v>11129910</v>
      </c>
      <c r="D79" s="7">
        <v>744271.76</v>
      </c>
      <c r="E79" s="7">
        <v>1410413.9</v>
      </c>
      <c r="F79" s="7">
        <v>2238690.5099999998</v>
      </c>
      <c r="G79" s="7">
        <v>3083119.79</v>
      </c>
      <c r="H79" s="7">
        <v>3725274.36</v>
      </c>
      <c r="I79" s="32">
        <f t="shared" si="2"/>
        <v>33.470839925929319</v>
      </c>
    </row>
    <row r="80" spans="2:15" x14ac:dyDescent="0.25">
      <c r="B80" s="2" t="s">
        <v>71</v>
      </c>
      <c r="C80" s="25">
        <v>571463</v>
      </c>
      <c r="D80" s="7">
        <v>17656.13</v>
      </c>
      <c r="E80" s="7">
        <v>35744.26</v>
      </c>
      <c r="F80" s="7">
        <v>53400.39</v>
      </c>
      <c r="G80" s="7">
        <v>71786.16</v>
      </c>
      <c r="H80" s="7">
        <v>90056.7</v>
      </c>
      <c r="I80" s="32">
        <f t="shared" si="2"/>
        <v>15.75897302187543</v>
      </c>
    </row>
    <row r="81" spans="2:9" x14ac:dyDescent="0.25">
      <c r="B81" s="23" t="s">
        <v>72</v>
      </c>
      <c r="C81" s="25">
        <f t="shared" ref="C81:E81" si="3">C82</f>
        <v>4200000</v>
      </c>
      <c r="D81" s="24">
        <f t="shared" si="3"/>
        <v>351130.13</v>
      </c>
      <c r="E81" s="24">
        <f t="shared" si="3"/>
        <v>833424.96</v>
      </c>
      <c r="F81" s="24">
        <v>1154864.05</v>
      </c>
      <c r="G81" s="24">
        <v>1500810.44</v>
      </c>
      <c r="H81" s="24">
        <v>1870479.17</v>
      </c>
      <c r="I81" s="32">
        <f t="shared" si="2"/>
        <v>44.535218333333333</v>
      </c>
    </row>
    <row r="82" spans="2:9" x14ac:dyDescent="0.25">
      <c r="B82" s="12" t="s">
        <v>73</v>
      </c>
      <c r="C82" s="25">
        <v>4200000</v>
      </c>
      <c r="D82" s="7">
        <v>351130.13</v>
      </c>
      <c r="E82" s="7">
        <v>833424.96</v>
      </c>
      <c r="F82" s="7">
        <v>1154864.05</v>
      </c>
      <c r="G82" s="7">
        <v>1500810.44</v>
      </c>
      <c r="H82" s="7">
        <v>1870479.17</v>
      </c>
      <c r="I82" s="32">
        <f t="shared" si="2"/>
        <v>44.535218333333333</v>
      </c>
    </row>
    <row r="83" spans="2:9" x14ac:dyDescent="0.25">
      <c r="B83" s="23" t="s">
        <v>74</v>
      </c>
      <c r="C83" s="25">
        <f>C84+C85+C86+C87+C89+C90+C93+C95+C96</f>
        <v>15856611</v>
      </c>
      <c r="D83" s="24">
        <f>D84+D85+D86+D87+D89+D90+D93+D95+D96</f>
        <v>1276505.0299999998</v>
      </c>
      <c r="E83" s="24">
        <f>E84+E85+E86+E87+E89+E90+E93+E95+E96</f>
        <v>2445880.41</v>
      </c>
      <c r="F83" s="24">
        <v>4397986.05</v>
      </c>
      <c r="G83" s="24">
        <v>5299591.8599999994</v>
      </c>
      <c r="H83" s="24">
        <v>6278893.8599999994</v>
      </c>
      <c r="I83" s="32">
        <f t="shared" si="2"/>
        <v>39.597956082797261</v>
      </c>
    </row>
    <row r="84" spans="2:9" x14ac:dyDescent="0.25">
      <c r="B84" s="2" t="s">
        <v>75</v>
      </c>
      <c r="C84" s="25">
        <v>8636954</v>
      </c>
      <c r="D84" s="7">
        <v>1011619.54</v>
      </c>
      <c r="E84" s="7">
        <v>1855603.1800000002</v>
      </c>
      <c r="F84" s="7">
        <v>2738932.68</v>
      </c>
      <c r="G84" s="7">
        <v>3407944.88</v>
      </c>
      <c r="H84" s="7">
        <v>4028131.5500000003</v>
      </c>
      <c r="I84" s="32">
        <f t="shared" si="2"/>
        <v>46.638335112124025</v>
      </c>
    </row>
    <row r="85" spans="2:9" x14ac:dyDescent="0.25">
      <c r="B85" s="2" t="s">
        <v>76</v>
      </c>
      <c r="C85" s="25">
        <v>2405740</v>
      </c>
      <c r="D85" s="7">
        <v>157820.22</v>
      </c>
      <c r="E85" s="7">
        <v>325714.07</v>
      </c>
      <c r="F85" s="7">
        <v>358173.54</v>
      </c>
      <c r="G85" s="7">
        <v>470662.42</v>
      </c>
      <c r="H85" s="7">
        <v>638556.27</v>
      </c>
      <c r="I85" s="32">
        <f t="shared" si="2"/>
        <v>26.543029171897214</v>
      </c>
    </row>
    <row r="86" spans="2:9" x14ac:dyDescent="0.25">
      <c r="B86" s="2" t="s">
        <v>77</v>
      </c>
      <c r="C86" s="25">
        <v>101470</v>
      </c>
      <c r="D86" s="7">
        <v>0</v>
      </c>
      <c r="E86" s="7">
        <v>22.7</v>
      </c>
      <c r="F86" s="7">
        <v>60.45</v>
      </c>
      <c r="G86" s="7">
        <v>60.45</v>
      </c>
      <c r="H86" s="7">
        <v>571.70000000000005</v>
      </c>
      <c r="I86" s="32">
        <f t="shared" si="2"/>
        <v>0.56341775894353019</v>
      </c>
    </row>
    <row r="87" spans="2:9" x14ac:dyDescent="0.25">
      <c r="B87" s="2" t="s">
        <v>78</v>
      </c>
      <c r="C87" s="25">
        <f>C88</f>
        <v>34249</v>
      </c>
      <c r="D87" s="7">
        <v>1902.72</v>
      </c>
      <c r="E87" s="7">
        <v>3805.44</v>
      </c>
      <c r="F87" s="7">
        <v>5708.16</v>
      </c>
      <c r="G87" s="7">
        <v>7610.88</v>
      </c>
      <c r="H87" s="7">
        <v>9513.6</v>
      </c>
      <c r="I87" s="32">
        <f t="shared" si="2"/>
        <v>27.77774533563024</v>
      </c>
    </row>
    <row r="88" spans="2:9" x14ac:dyDescent="0.25">
      <c r="B88" s="4" t="s">
        <v>79</v>
      </c>
      <c r="C88" s="26">
        <v>34249</v>
      </c>
      <c r="D88" s="5">
        <v>1902.72</v>
      </c>
      <c r="E88" s="5">
        <v>3805.44</v>
      </c>
      <c r="F88" s="5">
        <v>5708.16</v>
      </c>
      <c r="G88" s="5">
        <v>7610.88</v>
      </c>
      <c r="H88" s="5">
        <v>9513.6</v>
      </c>
      <c r="I88" s="32">
        <f t="shared" si="2"/>
        <v>27.77774533563024</v>
      </c>
    </row>
    <row r="89" spans="2:9" x14ac:dyDescent="0.25">
      <c r="B89" s="2" t="s">
        <v>80</v>
      </c>
      <c r="C89" s="25">
        <v>1279252</v>
      </c>
      <c r="D89" s="7">
        <v>38297.29</v>
      </c>
      <c r="E89" s="7">
        <v>70101</v>
      </c>
      <c r="F89" s="7">
        <v>86173.34</v>
      </c>
      <c r="G89" s="7">
        <v>107450.01999999999</v>
      </c>
      <c r="H89" s="7">
        <v>129246.04999999999</v>
      </c>
      <c r="I89" s="32">
        <f t="shared" si="2"/>
        <v>10.103251743987892</v>
      </c>
    </row>
    <row r="90" spans="2:9" x14ac:dyDescent="0.25">
      <c r="B90" s="2" t="s">
        <v>81</v>
      </c>
      <c r="C90" s="25">
        <f>C91</f>
        <v>450000</v>
      </c>
      <c r="D90" s="7">
        <v>12329.4</v>
      </c>
      <c r="E90" s="7">
        <v>81074.16</v>
      </c>
      <c r="F90" s="7">
        <v>149391.6</v>
      </c>
      <c r="G90" s="7">
        <v>209860.61</v>
      </c>
      <c r="H90" s="7">
        <v>255389.34999999998</v>
      </c>
      <c r="I90" s="32">
        <f t="shared" si="2"/>
        <v>56.753188888888886</v>
      </c>
    </row>
    <row r="91" spans="2:9" x14ac:dyDescent="0.25">
      <c r="B91" s="4" t="s">
        <v>82</v>
      </c>
      <c r="C91" s="26">
        <v>450000</v>
      </c>
      <c r="D91" s="5">
        <v>12329.4</v>
      </c>
      <c r="E91" s="5">
        <v>81074.16</v>
      </c>
      <c r="F91" s="5">
        <v>149391.6</v>
      </c>
      <c r="G91" s="5">
        <v>209860.61</v>
      </c>
      <c r="H91" s="5">
        <v>255389.34999999998</v>
      </c>
      <c r="I91" s="32">
        <f t="shared" si="2"/>
        <v>56.753188888888886</v>
      </c>
    </row>
    <row r="92" spans="2:9" x14ac:dyDescent="0.25">
      <c r="B92" s="4" t="s">
        <v>83</v>
      </c>
      <c r="C92" s="26">
        <v>0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32">
        <f t="shared" si="2"/>
        <v>0</v>
      </c>
    </row>
    <row r="93" spans="2:9" x14ac:dyDescent="0.25">
      <c r="B93" s="2" t="s">
        <v>84</v>
      </c>
      <c r="C93" s="25">
        <f>C94</f>
        <v>466811</v>
      </c>
      <c r="D93" s="7">
        <v>50837.45</v>
      </c>
      <c r="E93" s="7">
        <v>81480.37</v>
      </c>
      <c r="F93" s="7">
        <v>112283.61</v>
      </c>
      <c r="G93" s="7">
        <v>144383.51999999999</v>
      </c>
      <c r="H93" s="7">
        <v>178652.31</v>
      </c>
      <c r="I93" s="32">
        <f t="shared" si="2"/>
        <v>38.270801245043494</v>
      </c>
    </row>
    <row r="94" spans="2:9" x14ac:dyDescent="0.25">
      <c r="B94" s="4" t="s">
        <v>85</v>
      </c>
      <c r="C94" s="26">
        <v>466811</v>
      </c>
      <c r="D94" s="5">
        <v>50837.45</v>
      </c>
      <c r="E94" s="5">
        <v>81480.37</v>
      </c>
      <c r="F94" s="5">
        <v>112283.61</v>
      </c>
      <c r="G94" s="5">
        <v>144383.51999999999</v>
      </c>
      <c r="H94" s="5">
        <v>178652.31</v>
      </c>
      <c r="I94" s="32">
        <f t="shared" si="2"/>
        <v>38.270801245043494</v>
      </c>
    </row>
    <row r="95" spans="2:9" x14ac:dyDescent="0.25">
      <c r="B95" s="2" t="s">
        <v>86</v>
      </c>
      <c r="C95" s="26">
        <v>20172</v>
      </c>
      <c r="D95" s="7">
        <v>0</v>
      </c>
      <c r="E95" s="7">
        <v>20171.78</v>
      </c>
      <c r="F95" s="7">
        <v>20171.78</v>
      </c>
      <c r="G95" s="7">
        <v>20171.78</v>
      </c>
      <c r="H95" s="7">
        <v>20171.78</v>
      </c>
      <c r="I95" s="32">
        <f t="shared" si="2"/>
        <v>99.99890937933769</v>
      </c>
    </row>
    <row r="96" spans="2:9" x14ac:dyDescent="0.25">
      <c r="B96" s="2" t="s">
        <v>87</v>
      </c>
      <c r="C96" s="26">
        <v>2461963</v>
      </c>
      <c r="D96" s="7">
        <v>3698.41</v>
      </c>
      <c r="E96" s="7">
        <v>7907.71</v>
      </c>
      <c r="F96" s="7">
        <v>927090.89</v>
      </c>
      <c r="G96" s="7">
        <v>931447.3</v>
      </c>
      <c r="H96" s="7">
        <v>1018661.25</v>
      </c>
      <c r="I96" s="32">
        <f t="shared" si="2"/>
        <v>41.375977218179152</v>
      </c>
    </row>
    <row r="97" spans="2:9" x14ac:dyDescent="0.25">
      <c r="B97" s="13" t="s">
        <v>88</v>
      </c>
      <c r="C97" s="13">
        <f>C3+C11</f>
        <v>139320455</v>
      </c>
      <c r="D97" s="13">
        <f>D3+D11</f>
        <v>6399642.7599999998</v>
      </c>
      <c r="E97" s="13">
        <f>E3+E11</f>
        <v>13493409.199999999</v>
      </c>
      <c r="F97" s="13">
        <v>21783390.510000002</v>
      </c>
      <c r="G97" s="13">
        <v>27877454.090000004</v>
      </c>
      <c r="H97" s="13">
        <v>36353227.5</v>
      </c>
      <c r="I97" s="31">
        <f>IFERROR(H97/C97*100,0)</f>
        <v>26.09324488640236</v>
      </c>
    </row>
    <row r="98" spans="2:9" x14ac:dyDescent="0.25">
      <c r="B98" s="23" t="s">
        <v>89</v>
      </c>
      <c r="C98" s="25">
        <f>C99+C106</f>
        <v>16610026</v>
      </c>
      <c r="D98" s="24">
        <f>D99+D106</f>
        <v>1327741.9099999999</v>
      </c>
      <c r="E98" s="24">
        <f>E99+E106</f>
        <v>2398084.7000000002</v>
      </c>
      <c r="F98" s="24">
        <v>3598908.1399999997</v>
      </c>
      <c r="G98" s="24">
        <v>4804787.7699999996</v>
      </c>
      <c r="H98" s="24">
        <v>6010835.2800000012</v>
      </c>
      <c r="I98" s="32">
        <f t="shared" si="2"/>
        <v>36.18799440771496</v>
      </c>
    </row>
    <row r="99" spans="2:9" x14ac:dyDescent="0.25">
      <c r="B99" s="2" t="s">
        <v>90</v>
      </c>
      <c r="C99" s="25">
        <f>C100+C105</f>
        <v>15610026</v>
      </c>
      <c r="D99" s="7">
        <f>D100+D105</f>
        <v>1327741.9099999999</v>
      </c>
      <c r="E99" s="7">
        <f>E100+E105</f>
        <v>2398084.7000000002</v>
      </c>
      <c r="F99" s="7">
        <v>3598908.1399999997</v>
      </c>
      <c r="G99" s="7">
        <v>4804787.7699999996</v>
      </c>
      <c r="H99" s="7">
        <v>6010835.2800000012</v>
      </c>
      <c r="I99" s="32">
        <f t="shared" si="2"/>
        <v>38.506247715410602</v>
      </c>
    </row>
    <row r="100" spans="2:9" x14ac:dyDescent="0.25">
      <c r="B100" s="2" t="s">
        <v>91</v>
      </c>
      <c r="C100" s="25">
        <f>C104</f>
        <v>15407996</v>
      </c>
      <c r="D100" s="7">
        <f>D104</f>
        <v>1308909.7999999998</v>
      </c>
      <c r="E100" s="7">
        <f>E104</f>
        <v>2359032.6800000002</v>
      </c>
      <c r="F100" s="7">
        <v>3541024.0199999996</v>
      </c>
      <c r="G100" s="7">
        <v>4728071.55</v>
      </c>
      <c r="H100" s="7">
        <v>5916674.790000001</v>
      </c>
      <c r="I100" s="32">
        <f t="shared" si="2"/>
        <v>38.400028076331282</v>
      </c>
    </row>
    <row r="101" spans="2:9" x14ac:dyDescent="0.25">
      <c r="B101" s="4" t="s">
        <v>92</v>
      </c>
      <c r="C101" s="26"/>
      <c r="D101" s="5">
        <v>0</v>
      </c>
      <c r="E101" s="5">
        <v>0</v>
      </c>
      <c r="F101" s="5">
        <v>0</v>
      </c>
      <c r="G101" s="5">
        <v>0</v>
      </c>
      <c r="H101" s="5">
        <v>0</v>
      </c>
      <c r="I101" s="32">
        <f t="shared" si="2"/>
        <v>0</v>
      </c>
    </row>
    <row r="102" spans="2:9" x14ac:dyDescent="0.25">
      <c r="B102" s="4" t="s">
        <v>93</v>
      </c>
      <c r="C102" s="26"/>
      <c r="D102" s="5">
        <v>0</v>
      </c>
      <c r="E102" s="5">
        <v>0</v>
      </c>
      <c r="F102" s="5">
        <v>0</v>
      </c>
      <c r="G102" s="5">
        <v>0</v>
      </c>
      <c r="H102" s="5">
        <v>0</v>
      </c>
      <c r="I102" s="32">
        <f t="shared" si="2"/>
        <v>0</v>
      </c>
    </row>
    <row r="103" spans="2:9" x14ac:dyDescent="0.25">
      <c r="B103" s="4" t="s">
        <v>94</v>
      </c>
      <c r="C103" s="26"/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32">
        <f t="shared" si="2"/>
        <v>0</v>
      </c>
    </row>
    <row r="104" spans="2:9" x14ac:dyDescent="0.25">
      <c r="B104" s="4" t="s">
        <v>95</v>
      </c>
      <c r="C104" s="26">
        <v>15407996</v>
      </c>
      <c r="D104" s="5">
        <v>1308909.7999999998</v>
      </c>
      <c r="E104" s="5">
        <v>2359032.6800000002</v>
      </c>
      <c r="F104" s="5">
        <v>3541024.0199999996</v>
      </c>
      <c r="G104" s="5">
        <v>4728071.55</v>
      </c>
      <c r="H104" s="5">
        <v>5916674.790000001</v>
      </c>
      <c r="I104" s="32">
        <f>IFERROR(H104/C104*100,0)</f>
        <v>38.400028076331282</v>
      </c>
    </row>
    <row r="105" spans="2:9" x14ac:dyDescent="0.25">
      <c r="B105" s="2" t="s">
        <v>96</v>
      </c>
      <c r="C105" s="25">
        <v>202030</v>
      </c>
      <c r="D105" s="7">
        <v>18832.11</v>
      </c>
      <c r="E105" s="7">
        <v>39052.019999999997</v>
      </c>
      <c r="F105" s="7">
        <v>57884.12</v>
      </c>
      <c r="G105" s="7">
        <v>76716.22</v>
      </c>
      <c r="H105" s="7">
        <v>94160.49</v>
      </c>
      <c r="I105" s="32">
        <f t="shared" si="2"/>
        <v>46.607182101668073</v>
      </c>
    </row>
    <row r="106" spans="2:9" x14ac:dyDescent="0.25">
      <c r="B106" s="2" t="s">
        <v>97</v>
      </c>
      <c r="C106" s="25">
        <f>SUM(C107:C110)</f>
        <v>1000000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32">
        <f t="shared" si="2"/>
        <v>0</v>
      </c>
    </row>
    <row r="107" spans="2:9" x14ac:dyDescent="0.25">
      <c r="B107" s="4" t="s">
        <v>98</v>
      </c>
      <c r="C107" s="26">
        <v>500000</v>
      </c>
      <c r="D107" s="14">
        <v>0</v>
      </c>
      <c r="E107" s="14">
        <v>0</v>
      </c>
      <c r="F107" s="14">
        <v>0</v>
      </c>
      <c r="G107" s="14">
        <v>0</v>
      </c>
      <c r="H107" s="14">
        <v>0</v>
      </c>
      <c r="I107" s="32">
        <f t="shared" si="2"/>
        <v>0</v>
      </c>
    </row>
    <row r="108" spans="2:9" x14ac:dyDescent="0.25">
      <c r="B108" s="4" t="s">
        <v>99</v>
      </c>
      <c r="C108" s="26"/>
      <c r="D108" s="14"/>
      <c r="E108" s="14"/>
      <c r="F108" s="14"/>
      <c r="G108" s="14"/>
      <c r="H108" s="14"/>
      <c r="I108" s="32">
        <f t="shared" si="2"/>
        <v>0</v>
      </c>
    </row>
    <row r="109" spans="2:9" x14ac:dyDescent="0.25">
      <c r="B109" s="4" t="s">
        <v>100</v>
      </c>
      <c r="C109" s="26">
        <v>500000</v>
      </c>
      <c r="D109" s="14">
        <v>0</v>
      </c>
      <c r="E109" s="14">
        <v>0</v>
      </c>
      <c r="F109" s="14">
        <v>0</v>
      </c>
      <c r="G109" s="14">
        <v>0</v>
      </c>
      <c r="H109" s="14">
        <v>0</v>
      </c>
      <c r="I109" s="32">
        <f t="shared" si="2"/>
        <v>0</v>
      </c>
    </row>
    <row r="110" spans="2:9" x14ac:dyDescent="0.25">
      <c r="B110" s="4" t="s">
        <v>101</v>
      </c>
      <c r="C110" s="26"/>
      <c r="D110" s="14"/>
      <c r="E110" s="14"/>
      <c r="F110" s="14"/>
      <c r="G110" s="14"/>
      <c r="H110" s="14"/>
      <c r="I110" s="32">
        <f t="shared" si="2"/>
        <v>0</v>
      </c>
    </row>
    <row r="111" spans="2:9" x14ac:dyDescent="0.25">
      <c r="B111" s="15" t="s">
        <v>102</v>
      </c>
      <c r="C111" s="15">
        <f>C97+C98</f>
        <v>155930481</v>
      </c>
      <c r="D111" s="15">
        <f>D97+D98</f>
        <v>7727384.6699999999</v>
      </c>
      <c r="E111" s="15">
        <f>E97+E98</f>
        <v>15891493.899999999</v>
      </c>
      <c r="F111" s="15">
        <v>25382298.650000002</v>
      </c>
      <c r="G111" s="15">
        <v>32682241.860000003</v>
      </c>
      <c r="H111" s="35">
        <v>42364062.780000001</v>
      </c>
      <c r="I111" s="31">
        <f>IFERROR(H111/C111*100,0)</f>
        <v>27.168557749783378</v>
      </c>
    </row>
  </sheetData>
  <mergeCells count="1">
    <mergeCell ref="B1:I1"/>
  </mergeCells>
  <printOptions horizontalCentered="1"/>
  <pageMargins left="0.70866141732283472" right="0.70866141732283472" top="0.74803149606299213" bottom="0.39370078740157483" header="0.31496062992125984" footer="0.31496062992125984"/>
  <pageSetup paperSize="9" scale="61" fitToHeight="0" orientation="portrait" verticalDpi="0" r:id="rId1"/>
  <rowBreaks count="1" manualBreakCount="1">
    <brk id="50" min="1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Jessiane Henrique da sousa</dc:creator>
  <cp:lastModifiedBy>Candido Oliveira Alves da Silva</cp:lastModifiedBy>
  <cp:lastPrinted>2024-08-22T20:27:53Z</cp:lastPrinted>
  <dcterms:created xsi:type="dcterms:W3CDTF">2023-03-14T12:26:01Z</dcterms:created>
  <dcterms:modified xsi:type="dcterms:W3CDTF">2024-08-22T20:28:04Z</dcterms:modified>
</cp:coreProperties>
</file>